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en\Documents\Enterprise Budgets\Enterprise Budgets 2019\Crop Budgets 2019\SE Dryland 2019\"/>
    </mc:Choice>
  </mc:AlternateContent>
  <xr:revisionPtr revIDLastSave="0" documentId="13_ncr:1_{04A64387-96D1-4C75-B37B-3A84945C3B43}" xr6:coauthVersionLast="44" xr6:coauthVersionMax="44" xr10:uidLastSave="{00000000-0000-0000-0000-000000000000}"/>
  <bookViews>
    <workbookView xWindow="-25320" yWindow="-2610" windowWidth="25440" windowHeight="15390" tabRatio="742" activeTab="6" xr2:uid="{00000000-000D-0000-FFFF-FFFF00000000}"/>
  </bookViews>
  <sheets>
    <sheet name="Blank" sheetId="27" r:id="rId1"/>
    <sheet name="HRWW-LRDry" sheetId="8" r:id="rId2"/>
    <sheet name="SWWW-LRDry" sheetId="15" r:id="rId3"/>
    <sheet name="HWSW-LRDry" sheetId="17" r:id="rId4"/>
    <sheet name="FB-LRDry" sheetId="16" r:id="rId5"/>
    <sheet name="HWSW-HRDry" sheetId="24" r:id="rId6"/>
    <sheet name="MB-HRDry" sheetId="25" r:id="rId7"/>
  </sheets>
  <externalReferences>
    <externalReference r:id="rId8"/>
  </externalReferences>
  <definedNames>
    <definedName name="alf" localSheetId="0">'[1]Input Prices'!#REF!</definedName>
    <definedName name="alf" localSheetId="4">'[1]Input Prices'!#REF!</definedName>
    <definedName name="alf" localSheetId="5">'[1]Input Prices'!#REF!</definedName>
    <definedName name="alf" localSheetId="3">'[1]Input Prices'!#REF!</definedName>
    <definedName name="alf" localSheetId="6">'[1]Input Prices'!#REF!</definedName>
    <definedName name="alf" localSheetId="2">'[1]Input Prices'!#REF!</definedName>
    <definedName name="alf">'[1]Input Prices'!#REF!</definedName>
    <definedName name="Alfalfa">'[1]Input Prices'!$C$6</definedName>
    <definedName name="Barley">'[1]Input Prices'!$C$7</definedName>
    <definedName name="Bull" localSheetId="0">'[1]Input Prices'!#REF!</definedName>
    <definedName name="Bull" localSheetId="4">'[1]Input Prices'!#REF!</definedName>
    <definedName name="Bull" localSheetId="5">'[1]Input Prices'!#REF!</definedName>
    <definedName name="Bull" localSheetId="3">'[1]Input Prices'!#REF!</definedName>
    <definedName name="Bull" localSheetId="6">'[1]Input Prices'!#REF!</definedName>
    <definedName name="Bull" localSheetId="2">'[1]Input Prices'!#REF!</definedName>
    <definedName name="Bull">'[1]Input Prices'!#REF!</definedName>
    <definedName name="ChkOff">'[1]Input Prices'!$C$17</definedName>
    <definedName name="CropAft">'[1]Input Prices'!$C$12</definedName>
    <definedName name="Cull" localSheetId="0">'[1]Input Prices'!#REF!</definedName>
    <definedName name="Cull" localSheetId="4">'[1]Input Prices'!#REF!</definedName>
    <definedName name="Cull" localSheetId="5">'[1]Input Prices'!#REF!</definedName>
    <definedName name="Cull" localSheetId="3">'[1]Input Prices'!#REF!</definedName>
    <definedName name="Cull" localSheetId="6">'[1]Input Prices'!#REF!</definedName>
    <definedName name="Cull" localSheetId="2">'[1]Input Prices'!#REF!</definedName>
    <definedName name="Cull">'[1]Input Prices'!#REF!</definedName>
    <definedName name="fed">'[1]Input Prices'!$C$8</definedName>
    <definedName name="Heifer" localSheetId="0">'[1]Input Prices'!#REF!</definedName>
    <definedName name="Heifer" localSheetId="4">'[1]Input Prices'!#REF!</definedName>
    <definedName name="Heifer" localSheetId="5">'[1]Input Prices'!#REF!</definedName>
    <definedName name="Heifer" localSheetId="3">'[1]Input Prices'!#REF!</definedName>
    <definedName name="Heifer" localSheetId="6">'[1]Input Prices'!#REF!</definedName>
    <definedName name="Heifer" localSheetId="2">'[1]Input Prices'!#REF!</definedName>
    <definedName name="Heifer">'[1]Input Prices'!#REF!</definedName>
    <definedName name="hrdlbr" localSheetId="0">'[1]Input Prices'!#REF!</definedName>
    <definedName name="hrdlbr" localSheetId="4">'[1]Input Prices'!#REF!</definedName>
    <definedName name="hrdlbr" localSheetId="5">'[1]Input Prices'!#REF!</definedName>
    <definedName name="hrdlbr" localSheetId="3">'[1]Input Prices'!#REF!</definedName>
    <definedName name="hrdlbr" localSheetId="6">'[1]Input Prices'!#REF!</definedName>
    <definedName name="hrdlbr" localSheetId="2">'[1]Input Prices'!#REF!</definedName>
    <definedName name="hrdlbr">'[1]Input Prices'!#REF!</definedName>
    <definedName name="llabor">'[1]Input Prices'!$C$21</definedName>
    <definedName name="Mdwhay" localSheetId="0">'[1]Input Prices'!#REF!</definedName>
    <definedName name="Mdwhay" localSheetId="4">'[1]Input Prices'!#REF!</definedName>
    <definedName name="Mdwhay" localSheetId="5">'[1]Input Prices'!#REF!</definedName>
    <definedName name="Mdwhay" localSheetId="3">'[1]Input Prices'!#REF!</definedName>
    <definedName name="Mdwhay" localSheetId="6">'[1]Input Prices'!#REF!</definedName>
    <definedName name="Mdwhay" localSheetId="2">'[1]Input Prices'!#REF!</definedName>
    <definedName name="Mdwhay">'[1]Input Prices'!#REF!</definedName>
    <definedName name="Mdwpastr">'[1]Input Prices'!$C$10</definedName>
    <definedName name="Meadow" localSheetId="0">'[1]Input Prices'!#REF!</definedName>
    <definedName name="Meadow" localSheetId="4">'[1]Input Prices'!#REF!</definedName>
    <definedName name="Meadow" localSheetId="5">'[1]Input Prices'!#REF!</definedName>
    <definedName name="Meadow" localSheetId="3">'[1]Input Prices'!#REF!</definedName>
    <definedName name="Meadow" localSheetId="6">'[1]Input Prices'!#REF!</definedName>
    <definedName name="Meadow" localSheetId="2">'[1]Input Prices'!#REF!</definedName>
    <definedName name="Meadow">'[1]Input Prices'!#REF!</definedName>
    <definedName name="Minerals">'[1]Input Prices'!$C$14</definedName>
    <definedName name="opint">'[1]Input Prices'!$C$25</definedName>
    <definedName name="ownlbr">'[1]Input Prices'!$C$20</definedName>
    <definedName name="_xlnm.Print_Area" localSheetId="0">Blank!$A$1:$M$110</definedName>
    <definedName name="_xlnm.Print_Area" localSheetId="4">'FB-LRDry'!$A$1:$M$109</definedName>
    <definedName name="_xlnm.Print_Area" localSheetId="1">'HRWW-LRDry'!$A$1:$M$110</definedName>
    <definedName name="_xlnm.Print_Area" localSheetId="5">'HWSW-HRDry'!$A$1:$M$109</definedName>
    <definedName name="_xlnm.Print_Area" localSheetId="3">'HWSW-LRDry'!$A$1:$M$109</definedName>
    <definedName name="_xlnm.Print_Area" localSheetId="6">'MB-HRDry'!$A$1:$M$110</definedName>
    <definedName name="_xlnm.Print_Area" localSheetId="2">'SWWW-LRDry'!$A$1:$M$110</definedName>
    <definedName name="_xlnm.Print_Titles" localSheetId="0">Blank!$1:$5</definedName>
    <definedName name="_xlnm.Print_Titles" localSheetId="4">'FB-LRDry'!$1:$5</definedName>
    <definedName name="_xlnm.Print_Titles" localSheetId="1">'HRWW-LRDry'!$1:$5</definedName>
    <definedName name="_xlnm.Print_Titles" localSheetId="5">'HWSW-HRDry'!$1:$5</definedName>
    <definedName name="_xlnm.Print_Titles" localSheetId="3">'HWSW-LRDry'!$1:$5</definedName>
    <definedName name="_xlnm.Print_Titles" localSheetId="6">'MB-HRDry'!$1:$5</definedName>
    <definedName name="_xlnm.Print_Titles" localSheetId="2">'SWWW-LRDry'!$1:$5</definedName>
    <definedName name="Private">'[1]Input Prices'!$C$11</definedName>
    <definedName name="RepHeif" localSheetId="0">'[1]Input Prices'!#REF!</definedName>
    <definedName name="RepHeif" localSheetId="4">'[1]Input Prices'!#REF!</definedName>
    <definedName name="RepHeif" localSheetId="5">'[1]Input Prices'!#REF!</definedName>
    <definedName name="RepHeif" localSheetId="3">'[1]Input Prices'!#REF!</definedName>
    <definedName name="RepHeif" localSheetId="6">'[1]Input Prices'!#REF!</definedName>
    <definedName name="RepHeif" localSheetId="2">'[1]Input Prices'!#REF!</definedName>
    <definedName name="RepHeif">'[1]Input Prices'!#REF!</definedName>
    <definedName name="Retlivint">'[1]Input Prices'!$C$26</definedName>
    <definedName name="Salt">'[1]Input Prices'!$C$13</definedName>
    <definedName name="state">'[1]Input Prices'!$C$9</definedName>
    <definedName name="Steer" localSheetId="0">'[1]Input Prices'!#REF!</definedName>
    <definedName name="Steer" localSheetId="4">'[1]Input Prices'!#REF!</definedName>
    <definedName name="Steer" localSheetId="5">'[1]Input Prices'!#REF!</definedName>
    <definedName name="Steer" localSheetId="3">'[1]Input Prices'!#REF!</definedName>
    <definedName name="Steer" localSheetId="6">'[1]Input Prices'!#REF!</definedName>
    <definedName name="Steer" localSheetId="2">'[1]Input Prices'!#REF!</definedName>
    <definedName name="Steer">'[1]Input Prices'!#REF!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3" i="27" l="1"/>
  <c r="H103" i="27" s="1"/>
  <c r="D103" i="27"/>
  <c r="F93" i="27"/>
  <c r="H93" i="27" s="1"/>
  <c r="D93" i="27"/>
  <c r="L75" i="27"/>
  <c r="J73" i="27"/>
  <c r="J72" i="27"/>
  <c r="J71" i="27"/>
  <c r="J70" i="27"/>
  <c r="J69" i="27"/>
  <c r="J68" i="27"/>
  <c r="J67" i="27"/>
  <c r="J59" i="27"/>
  <c r="L57" i="27"/>
  <c r="J57" i="27" s="1"/>
  <c r="L56" i="27"/>
  <c r="J56" i="27" s="1"/>
  <c r="L55" i="27"/>
  <c r="J55" i="27" s="1"/>
  <c r="L52" i="27"/>
  <c r="J52" i="27" s="1"/>
  <c r="L51" i="27"/>
  <c r="J51" i="27" s="1"/>
  <c r="L50" i="27"/>
  <c r="J50" i="27" s="1"/>
  <c r="L47" i="27"/>
  <c r="J47" i="27" s="1"/>
  <c r="L46" i="27"/>
  <c r="J46" i="27"/>
  <c r="L45" i="27"/>
  <c r="J45" i="27" s="1"/>
  <c r="L44" i="27"/>
  <c r="J44" i="27" s="1"/>
  <c r="L43" i="27"/>
  <c r="J43" i="27" s="1"/>
  <c r="L40" i="27"/>
  <c r="J40" i="27" s="1"/>
  <c r="L39" i="27"/>
  <c r="J39" i="27" s="1"/>
  <c r="L38" i="27"/>
  <c r="J38" i="27" s="1"/>
  <c r="L37" i="27"/>
  <c r="J37" i="27" s="1"/>
  <c r="L36" i="27"/>
  <c r="J36" i="27" s="1"/>
  <c r="L33" i="27"/>
  <c r="J33" i="27" s="1"/>
  <c r="L32" i="27"/>
  <c r="J32" i="27" s="1"/>
  <c r="L31" i="27"/>
  <c r="J31" i="27" s="1"/>
  <c r="L30" i="27"/>
  <c r="J30" i="27" s="1"/>
  <c r="L29" i="27"/>
  <c r="J29" i="27" s="1"/>
  <c r="L28" i="27"/>
  <c r="J28" i="27" s="1"/>
  <c r="L25" i="27"/>
  <c r="J25" i="27"/>
  <c r="L24" i="27"/>
  <c r="J24" i="27" s="1"/>
  <c r="L23" i="27"/>
  <c r="J23" i="27"/>
  <c r="L22" i="27"/>
  <c r="J22" i="27" s="1"/>
  <c r="L21" i="27"/>
  <c r="J21" i="27" s="1"/>
  <c r="L20" i="27"/>
  <c r="J20" i="27" s="1"/>
  <c r="L19" i="27"/>
  <c r="L16" i="27"/>
  <c r="J16" i="27" s="1"/>
  <c r="L15" i="27"/>
  <c r="J15" i="27" s="1"/>
  <c r="L9" i="27"/>
  <c r="J9" i="27" s="1"/>
  <c r="L8" i="27"/>
  <c r="J8" i="27" s="1"/>
  <c r="L7" i="27"/>
  <c r="J7" i="27" s="1"/>
  <c r="L75" i="25"/>
  <c r="L18" i="27" l="1"/>
  <c r="J18" i="27" s="1"/>
  <c r="L27" i="27"/>
  <c r="J27" i="27" s="1"/>
  <c r="J19" i="27"/>
  <c r="D107" i="27"/>
  <c r="J10" i="27"/>
  <c r="L10" i="27"/>
  <c r="F97" i="27"/>
  <c r="F107" i="27"/>
  <c r="H97" i="27"/>
  <c r="H107" i="27"/>
  <c r="L14" i="27"/>
  <c r="L35" i="27"/>
  <c r="J35" i="27" s="1"/>
  <c r="L42" i="27"/>
  <c r="J42" i="27" s="1"/>
  <c r="L49" i="27"/>
  <c r="J49" i="27" s="1"/>
  <c r="L54" i="27"/>
  <c r="J54" i="27" s="1"/>
  <c r="L76" i="27"/>
  <c r="J76" i="27" s="1"/>
  <c r="J75" i="27"/>
  <c r="D97" i="27"/>
  <c r="F103" i="25"/>
  <c r="H103" i="25" s="1"/>
  <c r="F93" i="25"/>
  <c r="H93" i="25" s="1"/>
  <c r="J73" i="25"/>
  <c r="J72" i="25"/>
  <c r="J71" i="25"/>
  <c r="J70" i="25"/>
  <c r="J69" i="25"/>
  <c r="J68" i="25"/>
  <c r="J67" i="25"/>
  <c r="J59" i="25"/>
  <c r="L57" i="25"/>
  <c r="J57" i="25" s="1"/>
  <c r="L56" i="25"/>
  <c r="J56" i="25"/>
  <c r="L55" i="25"/>
  <c r="L54" i="25" s="1"/>
  <c r="J54" i="25" s="1"/>
  <c r="L52" i="25"/>
  <c r="J52" i="25" s="1"/>
  <c r="L51" i="25"/>
  <c r="J51" i="25" s="1"/>
  <c r="L50" i="25"/>
  <c r="J50" i="25" s="1"/>
  <c r="L47" i="25"/>
  <c r="J47" i="25" s="1"/>
  <c r="L46" i="25"/>
  <c r="J46" i="25" s="1"/>
  <c r="L45" i="25"/>
  <c r="J45" i="25" s="1"/>
  <c r="L44" i="25"/>
  <c r="J44" i="25" s="1"/>
  <c r="L43" i="25"/>
  <c r="J43" i="25" s="1"/>
  <c r="L40" i="25"/>
  <c r="J40" i="25" s="1"/>
  <c r="L39" i="25"/>
  <c r="J39" i="25" s="1"/>
  <c r="L38" i="25"/>
  <c r="J38" i="25"/>
  <c r="L37" i="25"/>
  <c r="J37" i="25" s="1"/>
  <c r="L36" i="25"/>
  <c r="J36" i="25" s="1"/>
  <c r="L33" i="25"/>
  <c r="J33" i="25"/>
  <c r="L32" i="25"/>
  <c r="J32" i="25" s="1"/>
  <c r="L31" i="25"/>
  <c r="J31" i="25" s="1"/>
  <c r="L30" i="25"/>
  <c r="J30" i="25" s="1"/>
  <c r="L29" i="25"/>
  <c r="J29" i="25" s="1"/>
  <c r="L28" i="25"/>
  <c r="J28" i="25" s="1"/>
  <c r="L25" i="25"/>
  <c r="J25" i="25" s="1"/>
  <c r="L24" i="25"/>
  <c r="J24" i="25" s="1"/>
  <c r="L23" i="25"/>
  <c r="J23" i="25" s="1"/>
  <c r="L22" i="25"/>
  <c r="J22" i="25" s="1"/>
  <c r="L21" i="25"/>
  <c r="J21" i="25" s="1"/>
  <c r="L20" i="25"/>
  <c r="J20" i="25" s="1"/>
  <c r="L19" i="25"/>
  <c r="J19" i="25" s="1"/>
  <c r="L16" i="25"/>
  <c r="J16" i="25" s="1"/>
  <c r="L15" i="25"/>
  <c r="J15" i="25" s="1"/>
  <c r="L9" i="25"/>
  <c r="J9" i="25" s="1"/>
  <c r="L8" i="25"/>
  <c r="J8" i="25"/>
  <c r="L7" i="25"/>
  <c r="J7" i="25" s="1"/>
  <c r="F102" i="24"/>
  <c r="H102" i="24" s="1"/>
  <c r="D102" i="24"/>
  <c r="F92" i="24"/>
  <c r="H92" i="24" s="1"/>
  <c r="L74" i="24"/>
  <c r="J72" i="24"/>
  <c r="J71" i="24"/>
  <c r="J70" i="24"/>
  <c r="J69" i="24"/>
  <c r="J68" i="24"/>
  <c r="J67" i="24"/>
  <c r="J66" i="24"/>
  <c r="J58" i="24"/>
  <c r="L56" i="24"/>
  <c r="J56" i="24" s="1"/>
  <c r="L55" i="24"/>
  <c r="J55" i="24"/>
  <c r="L54" i="24"/>
  <c r="J54" i="24" s="1"/>
  <c r="L51" i="24"/>
  <c r="J51" i="24" s="1"/>
  <c r="L50" i="24"/>
  <c r="J50" i="24" s="1"/>
  <c r="L49" i="24"/>
  <c r="J49" i="24" s="1"/>
  <c r="L46" i="24"/>
  <c r="J46" i="24" s="1"/>
  <c r="L45" i="24"/>
  <c r="J45" i="24" s="1"/>
  <c r="L44" i="24"/>
  <c r="J44" i="24" s="1"/>
  <c r="L43" i="24"/>
  <c r="J43" i="24" s="1"/>
  <c r="L42" i="24"/>
  <c r="J42" i="24" s="1"/>
  <c r="L39" i="24"/>
  <c r="J39" i="24" s="1"/>
  <c r="L38" i="24"/>
  <c r="J38" i="24" s="1"/>
  <c r="L37" i="24"/>
  <c r="J37" i="24" s="1"/>
  <c r="L36" i="24"/>
  <c r="J36" i="24" s="1"/>
  <c r="L33" i="24"/>
  <c r="J33" i="24"/>
  <c r="L32" i="24"/>
  <c r="J32" i="24" s="1"/>
  <c r="L31" i="24"/>
  <c r="J31" i="24" s="1"/>
  <c r="L30" i="24"/>
  <c r="J30" i="24" s="1"/>
  <c r="L29" i="24"/>
  <c r="J29" i="24"/>
  <c r="L28" i="24"/>
  <c r="J28" i="24" s="1"/>
  <c r="L25" i="24"/>
  <c r="J25" i="24" s="1"/>
  <c r="L24" i="24"/>
  <c r="J24" i="24" s="1"/>
  <c r="L23" i="24"/>
  <c r="J23" i="24" s="1"/>
  <c r="L22" i="24"/>
  <c r="J22" i="24" s="1"/>
  <c r="L21" i="24"/>
  <c r="J21" i="24" s="1"/>
  <c r="L20" i="24"/>
  <c r="J20" i="24" s="1"/>
  <c r="L19" i="24"/>
  <c r="J19" i="24" s="1"/>
  <c r="L16" i="24"/>
  <c r="J16" i="24" s="1"/>
  <c r="L15" i="24"/>
  <c r="J15" i="24" s="1"/>
  <c r="L9" i="24"/>
  <c r="J9" i="24" s="1"/>
  <c r="L8" i="24"/>
  <c r="J8" i="24" s="1"/>
  <c r="L7" i="24"/>
  <c r="J7" i="24" s="1"/>
  <c r="D93" i="25" l="1"/>
  <c r="D92" i="24"/>
  <c r="L61" i="27"/>
  <c r="L64" i="27" s="1"/>
  <c r="J64" i="27" s="1"/>
  <c r="J14" i="27"/>
  <c r="F107" i="25"/>
  <c r="L49" i="25"/>
  <c r="J49" i="25" s="1"/>
  <c r="J55" i="25"/>
  <c r="D103" i="25"/>
  <c r="D107" i="25" s="1"/>
  <c r="D106" i="24"/>
  <c r="J75" i="25"/>
  <c r="D97" i="25"/>
  <c r="J10" i="25"/>
  <c r="H97" i="25"/>
  <c r="L10" i="25"/>
  <c r="L14" i="25"/>
  <c r="J14" i="25" s="1"/>
  <c r="L18" i="25"/>
  <c r="J18" i="25" s="1"/>
  <c r="L42" i="25"/>
  <c r="J42" i="25" s="1"/>
  <c r="L76" i="25"/>
  <c r="J76" i="25" s="1"/>
  <c r="H107" i="25"/>
  <c r="L35" i="25"/>
  <c r="J35" i="25" s="1"/>
  <c r="L27" i="25"/>
  <c r="J27" i="25" s="1"/>
  <c r="F97" i="25"/>
  <c r="L35" i="24"/>
  <c r="J35" i="24" s="1"/>
  <c r="L14" i="24"/>
  <c r="J10" i="24"/>
  <c r="F96" i="24"/>
  <c r="F106" i="24"/>
  <c r="H96" i="24"/>
  <c r="H106" i="24"/>
  <c r="L10" i="24"/>
  <c r="L18" i="24"/>
  <c r="J18" i="24" s="1"/>
  <c r="L27" i="24"/>
  <c r="J27" i="24" s="1"/>
  <c r="L41" i="24"/>
  <c r="J41" i="24" s="1"/>
  <c r="L48" i="24"/>
  <c r="J48" i="24" s="1"/>
  <c r="L53" i="24"/>
  <c r="J53" i="24" s="1"/>
  <c r="L75" i="24"/>
  <c r="J75" i="24" s="1"/>
  <c r="J14" i="24"/>
  <c r="J74" i="24"/>
  <c r="D96" i="24"/>
  <c r="F102" i="17"/>
  <c r="H102" i="17" s="1"/>
  <c r="F92" i="17"/>
  <c r="H92" i="17" s="1"/>
  <c r="L74" i="17"/>
  <c r="L75" i="17" s="1"/>
  <c r="J75" i="17" s="1"/>
  <c r="J72" i="17"/>
  <c r="J71" i="17"/>
  <c r="J70" i="17"/>
  <c r="J69" i="17"/>
  <c r="J68" i="17"/>
  <c r="J67" i="17"/>
  <c r="J66" i="17"/>
  <c r="J58" i="17"/>
  <c r="L56" i="17"/>
  <c r="J56" i="17" s="1"/>
  <c r="L55" i="17"/>
  <c r="J55" i="17" s="1"/>
  <c r="L54" i="17"/>
  <c r="J54" i="17" s="1"/>
  <c r="L51" i="17"/>
  <c r="J51" i="17" s="1"/>
  <c r="L50" i="17"/>
  <c r="J50" i="17" s="1"/>
  <c r="L49" i="17"/>
  <c r="L46" i="17"/>
  <c r="J46" i="17" s="1"/>
  <c r="L45" i="17"/>
  <c r="J45" i="17" s="1"/>
  <c r="L44" i="17"/>
  <c r="J44" i="17" s="1"/>
  <c r="L43" i="17"/>
  <c r="J43" i="17" s="1"/>
  <c r="L42" i="17"/>
  <c r="J42" i="17" s="1"/>
  <c r="L39" i="17"/>
  <c r="J39" i="17" s="1"/>
  <c r="L38" i="17"/>
  <c r="J38" i="17"/>
  <c r="L37" i="17"/>
  <c r="J37" i="17" s="1"/>
  <c r="L36" i="17"/>
  <c r="L35" i="17" s="1"/>
  <c r="J35" i="17" s="1"/>
  <c r="L33" i="17"/>
  <c r="J33" i="17" s="1"/>
  <c r="L32" i="17"/>
  <c r="J32" i="17" s="1"/>
  <c r="L31" i="17"/>
  <c r="J31" i="17" s="1"/>
  <c r="L30" i="17"/>
  <c r="J30" i="17" s="1"/>
  <c r="L29" i="17"/>
  <c r="J29" i="17" s="1"/>
  <c r="L28" i="17"/>
  <c r="J28" i="17" s="1"/>
  <c r="L25" i="17"/>
  <c r="J25" i="17" s="1"/>
  <c r="L24" i="17"/>
  <c r="J24" i="17"/>
  <c r="L23" i="17"/>
  <c r="J23" i="17"/>
  <c r="L22" i="17"/>
  <c r="J22" i="17" s="1"/>
  <c r="L21" i="17"/>
  <c r="J21" i="17" s="1"/>
  <c r="L20" i="17"/>
  <c r="J20" i="17" s="1"/>
  <c r="L19" i="17"/>
  <c r="J19" i="17" s="1"/>
  <c r="L16" i="17"/>
  <c r="J16" i="17"/>
  <c r="L15" i="17"/>
  <c r="L9" i="17"/>
  <c r="J9" i="17" s="1"/>
  <c r="L8" i="17"/>
  <c r="J8" i="17" s="1"/>
  <c r="L7" i="17"/>
  <c r="J7" i="17" s="1"/>
  <c r="F102" i="16"/>
  <c r="H102" i="16" s="1"/>
  <c r="F92" i="16"/>
  <c r="H92" i="16" s="1"/>
  <c r="L74" i="16"/>
  <c r="J72" i="16"/>
  <c r="J71" i="16"/>
  <c r="J70" i="16"/>
  <c r="J69" i="16"/>
  <c r="J68" i="16"/>
  <c r="J67" i="16"/>
  <c r="J66" i="16"/>
  <c r="J58" i="16"/>
  <c r="L56" i="16"/>
  <c r="J56" i="16" s="1"/>
  <c r="L55" i="16"/>
  <c r="J55" i="16" s="1"/>
  <c r="L54" i="16"/>
  <c r="J54" i="16" s="1"/>
  <c r="L51" i="16"/>
  <c r="J51" i="16" s="1"/>
  <c r="L50" i="16"/>
  <c r="J50" i="16" s="1"/>
  <c r="L49" i="16"/>
  <c r="J49" i="16" s="1"/>
  <c r="L46" i="16"/>
  <c r="J46" i="16" s="1"/>
  <c r="L45" i="16"/>
  <c r="J45" i="16" s="1"/>
  <c r="L44" i="16"/>
  <c r="J44" i="16" s="1"/>
  <c r="L43" i="16"/>
  <c r="J43" i="16" s="1"/>
  <c r="L42" i="16"/>
  <c r="J42" i="16" s="1"/>
  <c r="L39" i="16"/>
  <c r="J39" i="16" s="1"/>
  <c r="L38" i="16"/>
  <c r="J38" i="16"/>
  <c r="L37" i="16"/>
  <c r="J37" i="16" s="1"/>
  <c r="L36" i="16"/>
  <c r="J36" i="16" s="1"/>
  <c r="L33" i="16"/>
  <c r="J33" i="16" s="1"/>
  <c r="L32" i="16"/>
  <c r="J32" i="16" s="1"/>
  <c r="L31" i="16"/>
  <c r="J31" i="16" s="1"/>
  <c r="L30" i="16"/>
  <c r="J30" i="16" s="1"/>
  <c r="L29" i="16"/>
  <c r="J29" i="16" s="1"/>
  <c r="L28" i="16"/>
  <c r="J28" i="16" s="1"/>
  <c r="L25" i="16"/>
  <c r="J25" i="16" s="1"/>
  <c r="L24" i="16"/>
  <c r="J24" i="16" s="1"/>
  <c r="L23" i="16"/>
  <c r="J23" i="16" s="1"/>
  <c r="L22" i="16"/>
  <c r="J22" i="16" s="1"/>
  <c r="L21" i="16"/>
  <c r="J21" i="16" s="1"/>
  <c r="L20" i="16"/>
  <c r="J20" i="16" s="1"/>
  <c r="L19" i="16"/>
  <c r="L16" i="16"/>
  <c r="J16" i="16" s="1"/>
  <c r="L15" i="16"/>
  <c r="J15" i="16" s="1"/>
  <c r="L9" i="16"/>
  <c r="J9" i="16" s="1"/>
  <c r="L8" i="16"/>
  <c r="J8" i="16" s="1"/>
  <c r="L7" i="16"/>
  <c r="F103" i="15"/>
  <c r="H103" i="15" s="1"/>
  <c r="D103" i="15"/>
  <c r="F93" i="15"/>
  <c r="H93" i="15" s="1"/>
  <c r="D93" i="15"/>
  <c r="L75" i="15"/>
  <c r="J73" i="15"/>
  <c r="J72" i="15"/>
  <c r="J71" i="15"/>
  <c r="J70" i="15"/>
  <c r="J69" i="15"/>
  <c r="J68" i="15"/>
  <c r="J67" i="15"/>
  <c r="J59" i="15"/>
  <c r="L57" i="15"/>
  <c r="J57" i="15" s="1"/>
  <c r="L56" i="15"/>
  <c r="J56" i="15" s="1"/>
  <c r="L55" i="15"/>
  <c r="J55" i="15" s="1"/>
  <c r="L52" i="15"/>
  <c r="J52" i="15" s="1"/>
  <c r="L51" i="15"/>
  <c r="J51" i="15" s="1"/>
  <c r="L50" i="15"/>
  <c r="J50" i="15" s="1"/>
  <c r="L47" i="15"/>
  <c r="J47" i="15" s="1"/>
  <c r="L46" i="15"/>
  <c r="J46" i="15" s="1"/>
  <c r="L45" i="15"/>
  <c r="J45" i="15" s="1"/>
  <c r="L44" i="15"/>
  <c r="J44" i="15" s="1"/>
  <c r="L43" i="15"/>
  <c r="J43" i="15" s="1"/>
  <c r="L40" i="15"/>
  <c r="J40" i="15" s="1"/>
  <c r="L39" i="15"/>
  <c r="J39" i="15"/>
  <c r="L38" i="15"/>
  <c r="J38" i="15" s="1"/>
  <c r="L37" i="15"/>
  <c r="J37" i="15" s="1"/>
  <c r="L36" i="15"/>
  <c r="J36" i="15" s="1"/>
  <c r="L33" i="15"/>
  <c r="J33" i="15" s="1"/>
  <c r="L32" i="15"/>
  <c r="J32" i="15" s="1"/>
  <c r="L31" i="15"/>
  <c r="J31" i="15" s="1"/>
  <c r="L30" i="15"/>
  <c r="J30" i="15" s="1"/>
  <c r="L29" i="15"/>
  <c r="J29" i="15" s="1"/>
  <c r="L28" i="15"/>
  <c r="J28" i="15" s="1"/>
  <c r="L25" i="15"/>
  <c r="J25" i="15" s="1"/>
  <c r="L24" i="15"/>
  <c r="J24" i="15" s="1"/>
  <c r="L23" i="15"/>
  <c r="J23" i="15" s="1"/>
  <c r="L22" i="15"/>
  <c r="J22" i="15" s="1"/>
  <c r="L21" i="15"/>
  <c r="J21" i="15" s="1"/>
  <c r="L20" i="15"/>
  <c r="J20" i="15" s="1"/>
  <c r="L19" i="15"/>
  <c r="L16" i="15"/>
  <c r="J16" i="15" s="1"/>
  <c r="L15" i="15"/>
  <c r="J15" i="15" s="1"/>
  <c r="L9" i="15"/>
  <c r="J9" i="15" s="1"/>
  <c r="L8" i="15"/>
  <c r="J8" i="15" s="1"/>
  <c r="L7" i="15"/>
  <c r="J7" i="15"/>
  <c r="F107" i="15" l="1"/>
  <c r="L10" i="16"/>
  <c r="J36" i="17"/>
  <c r="L14" i="15"/>
  <c r="D92" i="16"/>
  <c r="L61" i="25"/>
  <c r="D95" i="25" s="1"/>
  <c r="L10" i="15"/>
  <c r="D92" i="17"/>
  <c r="D96" i="17" s="1"/>
  <c r="L54" i="15"/>
  <c r="J54" i="15" s="1"/>
  <c r="D102" i="17"/>
  <c r="D106" i="17" s="1"/>
  <c r="L60" i="24"/>
  <c r="H105" i="27"/>
  <c r="H95" i="27"/>
  <c r="J61" i="27"/>
  <c r="F105" i="27"/>
  <c r="F95" i="27"/>
  <c r="L62" i="27"/>
  <c r="J62" i="27" s="1"/>
  <c r="D105" i="27"/>
  <c r="D95" i="27"/>
  <c r="L78" i="27"/>
  <c r="L49" i="15"/>
  <c r="J49" i="15" s="1"/>
  <c r="L35" i="15"/>
  <c r="J35" i="15" s="1"/>
  <c r="L27" i="15"/>
  <c r="J27" i="15" s="1"/>
  <c r="L18" i="15"/>
  <c r="J18" i="15" s="1"/>
  <c r="J19" i="15"/>
  <c r="F106" i="16"/>
  <c r="L42" i="15"/>
  <c r="J42" i="15" s="1"/>
  <c r="H96" i="16"/>
  <c r="L48" i="17"/>
  <c r="J48" i="17" s="1"/>
  <c r="L41" i="17"/>
  <c r="J41" i="17" s="1"/>
  <c r="L53" i="17"/>
  <c r="J53" i="17" s="1"/>
  <c r="L14" i="17"/>
  <c r="J14" i="17" s="1"/>
  <c r="J49" i="17"/>
  <c r="J74" i="17"/>
  <c r="L27" i="17"/>
  <c r="J27" i="17" s="1"/>
  <c r="L18" i="17"/>
  <c r="J18" i="17" s="1"/>
  <c r="J15" i="17"/>
  <c r="J10" i="17"/>
  <c r="L10" i="17"/>
  <c r="F96" i="17"/>
  <c r="F106" i="17"/>
  <c r="H96" i="17"/>
  <c r="H106" i="17"/>
  <c r="L48" i="16"/>
  <c r="J48" i="16" s="1"/>
  <c r="L53" i="16"/>
  <c r="J53" i="16" s="1"/>
  <c r="L35" i="16"/>
  <c r="J35" i="16" s="1"/>
  <c r="D102" i="16"/>
  <c r="L41" i="16"/>
  <c r="J41" i="16" s="1"/>
  <c r="L18" i="16"/>
  <c r="J18" i="16" s="1"/>
  <c r="L75" i="16"/>
  <c r="J75" i="16" s="1"/>
  <c r="H106" i="16"/>
  <c r="L27" i="16"/>
  <c r="J27" i="16" s="1"/>
  <c r="J19" i="16"/>
  <c r="L14" i="16"/>
  <c r="J14" i="16" s="1"/>
  <c r="J7" i="16"/>
  <c r="J10" i="16" s="1"/>
  <c r="J74" i="16"/>
  <c r="D96" i="16"/>
  <c r="D106" i="16"/>
  <c r="F96" i="16"/>
  <c r="H97" i="15"/>
  <c r="L76" i="15"/>
  <c r="J76" i="15" s="1"/>
  <c r="H107" i="15"/>
  <c r="J10" i="15"/>
  <c r="J75" i="15"/>
  <c r="D97" i="15"/>
  <c r="D107" i="15"/>
  <c r="F97" i="15"/>
  <c r="J68" i="8"/>
  <c r="J69" i="8"/>
  <c r="J70" i="8"/>
  <c r="J71" i="8"/>
  <c r="J72" i="8"/>
  <c r="J73" i="8"/>
  <c r="J67" i="8"/>
  <c r="L46" i="8"/>
  <c r="J46" i="8" s="1"/>
  <c r="J14" i="15" l="1"/>
  <c r="L61" i="15"/>
  <c r="D105" i="15" s="1"/>
  <c r="L60" i="16"/>
  <c r="L63" i="16" s="1"/>
  <c r="J63" i="16" s="1"/>
  <c r="L60" i="17"/>
  <c r="L63" i="17" s="1"/>
  <c r="J63" i="17" s="1"/>
  <c r="F109" i="27"/>
  <c r="F99" i="27"/>
  <c r="J78" i="27"/>
  <c r="D109" i="27"/>
  <c r="D99" i="27"/>
  <c r="L79" i="27"/>
  <c r="J79" i="27" s="1"/>
  <c r="H109" i="27"/>
  <c r="H99" i="27"/>
  <c r="L81" i="27"/>
  <c r="J81" i="27" s="1"/>
  <c r="L62" i="25"/>
  <c r="J62" i="25" s="1"/>
  <c r="H95" i="25"/>
  <c r="D105" i="25"/>
  <c r="F105" i="25"/>
  <c r="L78" i="25"/>
  <c r="H109" i="25" s="1"/>
  <c r="F95" i="25"/>
  <c r="H105" i="25"/>
  <c r="L64" i="25"/>
  <c r="J64" i="25" s="1"/>
  <c r="J61" i="25"/>
  <c r="H104" i="24"/>
  <c r="H94" i="24"/>
  <c r="J60" i="24"/>
  <c r="F104" i="24"/>
  <c r="F94" i="24"/>
  <c r="L61" i="24"/>
  <c r="J61" i="24" s="1"/>
  <c r="D104" i="24"/>
  <c r="D94" i="24"/>
  <c r="L77" i="24"/>
  <c r="L63" i="24"/>
  <c r="J63" i="24" s="1"/>
  <c r="L8" i="8"/>
  <c r="J8" i="8" s="1"/>
  <c r="L9" i="8"/>
  <c r="J9" i="8" s="1"/>
  <c r="H95" i="15" l="1"/>
  <c r="H105" i="15"/>
  <c r="F105" i="15"/>
  <c r="L64" i="15"/>
  <c r="J64" i="15" s="1"/>
  <c r="J61" i="15"/>
  <c r="D95" i="15"/>
  <c r="L62" i="15"/>
  <c r="J62" i="15" s="1"/>
  <c r="L78" i="15"/>
  <c r="F109" i="15" s="1"/>
  <c r="F95" i="15"/>
  <c r="L77" i="17"/>
  <c r="D98" i="17" s="1"/>
  <c r="H94" i="17"/>
  <c r="F99" i="25"/>
  <c r="L79" i="25"/>
  <c r="J79" i="25" s="1"/>
  <c r="D99" i="25"/>
  <c r="F109" i="25"/>
  <c r="D109" i="25"/>
  <c r="H99" i="25"/>
  <c r="L81" i="25"/>
  <c r="J81" i="25" s="1"/>
  <c r="J78" i="25"/>
  <c r="F108" i="24"/>
  <c r="F98" i="24"/>
  <c r="J77" i="24"/>
  <c r="D108" i="24"/>
  <c r="D98" i="24"/>
  <c r="L78" i="24"/>
  <c r="J78" i="24" s="1"/>
  <c r="H108" i="24"/>
  <c r="H98" i="24"/>
  <c r="L80" i="24"/>
  <c r="J80" i="24" s="1"/>
  <c r="D104" i="17"/>
  <c r="J60" i="17"/>
  <c r="L61" i="17"/>
  <c r="J61" i="17" s="1"/>
  <c r="F94" i="17"/>
  <c r="H104" i="17"/>
  <c r="D94" i="17"/>
  <c r="F104" i="17"/>
  <c r="F104" i="16"/>
  <c r="F94" i="16"/>
  <c r="J60" i="16"/>
  <c r="L77" i="16"/>
  <c r="F98" i="16" s="1"/>
  <c r="H94" i="16"/>
  <c r="D94" i="16"/>
  <c r="L61" i="16"/>
  <c r="J61" i="16" s="1"/>
  <c r="H104" i="16"/>
  <c r="D104" i="16"/>
  <c r="J59" i="8"/>
  <c r="D108" i="17" l="1"/>
  <c r="D99" i="15"/>
  <c r="D109" i="15"/>
  <c r="L81" i="15"/>
  <c r="J81" i="15" s="1"/>
  <c r="F99" i="15"/>
  <c r="J78" i="15"/>
  <c r="L80" i="17"/>
  <c r="J80" i="17" s="1"/>
  <c r="J77" i="17"/>
  <c r="H109" i="15"/>
  <c r="L79" i="15"/>
  <c r="J79" i="15" s="1"/>
  <c r="H99" i="15"/>
  <c r="H108" i="17"/>
  <c r="H98" i="17"/>
  <c r="F98" i="17"/>
  <c r="L78" i="17"/>
  <c r="J78" i="17" s="1"/>
  <c r="F108" i="17"/>
  <c r="D98" i="16"/>
  <c r="F108" i="16"/>
  <c r="D108" i="16"/>
  <c r="H98" i="16"/>
  <c r="L80" i="16"/>
  <c r="J80" i="16" s="1"/>
  <c r="J77" i="16"/>
  <c r="H108" i="16"/>
  <c r="L78" i="16"/>
  <c r="J78" i="16" s="1"/>
  <c r="L7" i="8"/>
  <c r="L15" i="8"/>
  <c r="J15" i="8" s="1"/>
  <c r="L16" i="8"/>
  <c r="J16" i="8" s="1"/>
  <c r="L19" i="8"/>
  <c r="J19" i="8" s="1"/>
  <c r="L20" i="8"/>
  <c r="J20" i="8" s="1"/>
  <c r="L21" i="8"/>
  <c r="J21" i="8" s="1"/>
  <c r="L22" i="8"/>
  <c r="J22" i="8" s="1"/>
  <c r="L23" i="8"/>
  <c r="J23" i="8" s="1"/>
  <c r="L24" i="8"/>
  <c r="J24" i="8" s="1"/>
  <c r="L25" i="8"/>
  <c r="J25" i="8" s="1"/>
  <c r="L28" i="8"/>
  <c r="J28" i="8" s="1"/>
  <c r="L29" i="8"/>
  <c r="J29" i="8" s="1"/>
  <c r="L30" i="8"/>
  <c r="J30" i="8" s="1"/>
  <c r="L31" i="8"/>
  <c r="J31" i="8" s="1"/>
  <c r="L32" i="8"/>
  <c r="J32" i="8" s="1"/>
  <c r="L33" i="8"/>
  <c r="J33" i="8" s="1"/>
  <c r="L36" i="8"/>
  <c r="J36" i="8" s="1"/>
  <c r="L37" i="8"/>
  <c r="J37" i="8" s="1"/>
  <c r="L38" i="8"/>
  <c r="J38" i="8" s="1"/>
  <c r="L39" i="8"/>
  <c r="J39" i="8" s="1"/>
  <c r="L40" i="8"/>
  <c r="J40" i="8" s="1"/>
  <c r="L43" i="8"/>
  <c r="J43" i="8" s="1"/>
  <c r="L44" i="8"/>
  <c r="J44" i="8" s="1"/>
  <c r="L45" i="8"/>
  <c r="J45" i="8" s="1"/>
  <c r="L47" i="8"/>
  <c r="J47" i="8" s="1"/>
  <c r="L50" i="8"/>
  <c r="J50" i="8" s="1"/>
  <c r="L51" i="8"/>
  <c r="J51" i="8" s="1"/>
  <c r="L52" i="8"/>
  <c r="J52" i="8" s="1"/>
  <c r="L55" i="8"/>
  <c r="J55" i="8" s="1"/>
  <c r="L56" i="8"/>
  <c r="J56" i="8" s="1"/>
  <c r="L57" i="8"/>
  <c r="J57" i="8" s="1"/>
  <c r="F93" i="8"/>
  <c r="D93" i="8" s="1"/>
  <c r="F103" i="8"/>
  <c r="H103" i="8" s="1"/>
  <c r="J7" i="8" l="1"/>
  <c r="J10" i="8" s="1"/>
  <c r="L10" i="8"/>
  <c r="L54" i="8"/>
  <c r="J54" i="8" s="1"/>
  <c r="H93" i="8"/>
  <c r="L14" i="8"/>
  <c r="L27" i="8"/>
  <c r="J27" i="8" s="1"/>
  <c r="L42" i="8"/>
  <c r="J42" i="8" s="1"/>
  <c r="L35" i="8"/>
  <c r="J35" i="8" s="1"/>
  <c r="D103" i="8"/>
  <c r="L49" i="8"/>
  <c r="J49" i="8" s="1"/>
  <c r="L18" i="8"/>
  <c r="J18" i="8" s="1"/>
  <c r="L61" i="8" l="1"/>
  <c r="L62" i="8" s="1"/>
  <c r="J62" i="8" s="1"/>
  <c r="J14" i="8"/>
  <c r="L64" i="8" l="1"/>
  <c r="J64" i="8" s="1"/>
  <c r="D105" i="8"/>
  <c r="J61" i="8"/>
  <c r="D95" i="8"/>
  <c r="F105" i="8"/>
  <c r="H105" i="8"/>
  <c r="F95" i="8"/>
  <c r="H95" i="8"/>
  <c r="L75" i="8"/>
  <c r="D97" i="8" l="1"/>
  <c r="H107" i="8"/>
  <c r="F97" i="8"/>
  <c r="H97" i="8"/>
  <c r="D107" i="8"/>
  <c r="L76" i="8"/>
  <c r="J76" i="8" s="1"/>
  <c r="L78" i="8"/>
  <c r="F107" i="8"/>
  <c r="J75" i="8"/>
  <c r="H99" i="8" l="1"/>
  <c r="J78" i="8"/>
  <c r="H109" i="8"/>
  <c r="D109" i="8"/>
  <c r="F99" i="8"/>
  <c r="D99" i="8"/>
  <c r="F109" i="8"/>
  <c r="L79" i="8"/>
  <c r="J79" i="8" s="1"/>
  <c r="L81" i="8"/>
  <c r="J81" i="8" s="1"/>
</calcChain>
</file>

<file path=xl/sharedStrings.xml><?xml version="1.0" encoding="utf-8"?>
<sst xmlns="http://schemas.openxmlformats.org/spreadsheetml/2006/main" count="619" uniqueCount="108">
  <si>
    <t>Total Cost Breakeven</t>
  </si>
  <si>
    <t>Ownership Cost Breakeven</t>
  </si>
  <si>
    <t>Operating Cost Breakeven</t>
  </si>
  <si>
    <t>Yield</t>
  </si>
  <si>
    <t>Price</t>
  </si>
  <si>
    <t>+</t>
  </si>
  <si>
    <t>Base</t>
  </si>
  <si>
    <t>-</t>
  </si>
  <si>
    <t>Breakeven Analysis:</t>
  </si>
  <si>
    <t>Notes:</t>
  </si>
  <si>
    <t>Returns to Risk</t>
  </si>
  <si>
    <t>Total Cost per Unit</t>
  </si>
  <si>
    <t>Total Costs per Acre</t>
  </si>
  <si>
    <t>Ownership Costs per Unit</t>
  </si>
  <si>
    <t>Total Ownership Costs</t>
  </si>
  <si>
    <t>Ownership Costs:</t>
  </si>
  <si>
    <t>Operating Costs per Unit</t>
  </si>
  <si>
    <t>Total Operating Costs</t>
  </si>
  <si>
    <t>Other:</t>
  </si>
  <si>
    <t>Labor:</t>
  </si>
  <si>
    <t>Machinery:</t>
  </si>
  <si>
    <t>Fertilizer:</t>
  </si>
  <si>
    <t>Seed:</t>
  </si>
  <si>
    <t>Operating Inputs</t>
  </si>
  <si>
    <t>Gross Returns</t>
  </si>
  <si>
    <t>Cost/Acre</t>
  </si>
  <si>
    <t>Cost</t>
  </si>
  <si>
    <t>Unit</t>
  </si>
  <si>
    <t>Per Acre</t>
  </si>
  <si>
    <t>Item</t>
  </si>
  <si>
    <t>Value or</t>
  </si>
  <si>
    <t>Price or</t>
  </si>
  <si>
    <t>Quantity</t>
  </si>
  <si>
    <t>Value</t>
  </si>
  <si>
    <t xml:space="preserve">Total </t>
  </si>
  <si>
    <t>Number of acres:</t>
  </si>
  <si>
    <t>Total Gross Returns</t>
  </si>
  <si>
    <t>bu</t>
  </si>
  <si>
    <t>lb</t>
  </si>
  <si>
    <t>Dry Nitrogen</t>
  </si>
  <si>
    <t>Dry P2O5</t>
  </si>
  <si>
    <t>pt</t>
  </si>
  <si>
    <t>acre</t>
  </si>
  <si>
    <t>Fuel - Gas</t>
  </si>
  <si>
    <t>Fuel - Diesel</t>
  </si>
  <si>
    <t>Fuel - Road Diesel</t>
  </si>
  <si>
    <t>Lube</t>
  </si>
  <si>
    <t>Machinery Repair</t>
  </si>
  <si>
    <t>gal</t>
  </si>
  <si>
    <t>$</t>
  </si>
  <si>
    <t>Equipment Operator Labor</t>
  </si>
  <si>
    <t>hrs</t>
  </si>
  <si>
    <t>General Overhead</t>
  </si>
  <si>
    <t>Land Rent</t>
  </si>
  <si>
    <t>Management Fee</t>
  </si>
  <si>
    <t>Property Taxes</t>
  </si>
  <si>
    <t>Property Insurance</t>
  </si>
  <si>
    <t>Investment Repairs</t>
  </si>
  <si>
    <t>Crop Insurance</t>
  </si>
  <si>
    <t>Net Returns Above Operating Costs</t>
  </si>
  <si>
    <t>Sulfur</t>
  </si>
  <si>
    <t>Capital Recovery - Equipment</t>
  </si>
  <si>
    <t>Liquid Nitrogen</t>
  </si>
  <si>
    <t>Liquid P2O5</t>
  </si>
  <si>
    <t>fl oz</t>
  </si>
  <si>
    <t>pint</t>
  </si>
  <si>
    <t>General Farm Labor</t>
  </si>
  <si>
    <t>Roundup Power Max (4.5 lb)</t>
  </si>
  <si>
    <t>Ammonium Sulfate</t>
  </si>
  <si>
    <t>Huskie</t>
  </si>
  <si>
    <t>Custom Fertilize: 0-400 lbs</t>
  </si>
  <si>
    <t>Custom Haul</t>
  </si>
  <si>
    <t>Wheat Seed: SWW</t>
  </si>
  <si>
    <t>Wheat Seed: HRW</t>
  </si>
  <si>
    <t>Feed Barley</t>
  </si>
  <si>
    <t>Feed Barley Seed: Spring</t>
  </si>
  <si>
    <t>2,4-D Amine (4 lb)</t>
  </si>
  <si>
    <t>Banvel 4L</t>
  </si>
  <si>
    <t>Wheat Seed: HWS</t>
  </si>
  <si>
    <t>Axial XL</t>
  </si>
  <si>
    <t>Bronate Advanced</t>
  </si>
  <si>
    <t>Malting Barley</t>
  </si>
  <si>
    <t>Malting Barley Seed: Spring</t>
  </si>
  <si>
    <t>Interest on Operating Capital at</t>
  </si>
  <si>
    <t>Hard Red Wheat</t>
  </si>
  <si>
    <t>Soft White Wheat</t>
  </si>
  <si>
    <t>Hard White Wheat</t>
  </si>
  <si>
    <t>Pesticide:</t>
  </si>
  <si>
    <t>Custom:</t>
  </si>
  <si>
    <t xml:space="preserve">Interest on Operating Capital at </t>
  </si>
  <si>
    <t>Crop Description</t>
  </si>
  <si>
    <t>###%</t>
  </si>
  <si>
    <t>Instructions:</t>
  </si>
  <si>
    <t xml:space="preserve">Enter information in white cells.  </t>
  </si>
  <si>
    <t>Values in blue cells are calculated.</t>
  </si>
  <si>
    <t>Questions:</t>
  </si>
  <si>
    <t>Ben Eborn</t>
  </si>
  <si>
    <t>Extension Ag Economist</t>
  </si>
  <si>
    <t>beborn@uidaho.edu</t>
  </si>
  <si>
    <t>(208) 847-0344</t>
  </si>
  <si>
    <t>Enter number of acres in cell L1.</t>
  </si>
  <si>
    <t>University of Idaho</t>
  </si>
  <si>
    <t>Hard Red Winter Wheat: After Summer Fallow                       Eastern Idaho: Lower Rainfall Dryland - 2019</t>
  </si>
  <si>
    <t>Soft White Winter Wheat: After Summer Fallow                             Eastern Idaho: Lower Rainfall Dryland - 2019</t>
  </si>
  <si>
    <t>Hard White Spring Wheat                                                      Eastern Idaho: Lower Rainfall Dryland - 2019</t>
  </si>
  <si>
    <t>Feed Barley                                                                             Eastern Idaho: Lower Rainfall Dryland - 2019</t>
  </si>
  <si>
    <t>Hard White Spring Wheat                                                      Eastern Idaho: Higher Rainfall Dryland - 2019</t>
  </si>
  <si>
    <t>Spring Malting Barley                                                                 Eastern Idaho: Higher Rainfall Dryland - 2019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</si>
</sst>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"/>
    <numFmt numFmtId="165" formatCode="&quot;$&quot;#,##0.00"/>
    <numFmt numFmtId="166" formatCode="&quot;$&quot;#,##0"/>
  </numFmts>
  <fonts count="14" x14ac:knownFonts="1">
    <font>
      <sz val="12"/>
      <color theme="1"/>
      <name val="Times New Roman"/>
      <family val="2"/>
    </font>
    <font>
      <sz val="12"/>
      <color theme="1"/>
      <name val="Times New Roman"/>
      <family val="2"/>
    </font>
    <font>
      <b/>
      <sz val="14"/>
      <name val="Arial"/>
      <family val="2"/>
    </font>
    <font>
      <sz val="10"/>
      <name val="Arial"/>
      <family val="2"/>
    </font>
    <font>
      <sz val="14"/>
      <name val="Arial"/>
      <family val="2"/>
    </font>
    <font>
      <b/>
      <u/>
      <sz val="14"/>
      <name val="Arial"/>
      <family val="2"/>
    </font>
    <font>
      <sz val="14"/>
      <color indexed="12"/>
      <name val="Arial"/>
      <family val="2"/>
    </font>
    <font>
      <sz val="14"/>
      <color indexed="10"/>
      <name val="Arial"/>
      <family val="2"/>
    </font>
    <font>
      <u/>
      <sz val="14"/>
      <name val="Arial"/>
      <family val="2"/>
    </font>
    <font>
      <sz val="14"/>
      <color rgb="FFFF0000"/>
      <name val="Arial"/>
      <family val="2"/>
    </font>
    <font>
      <u/>
      <sz val="12"/>
      <color theme="10"/>
      <name val="Times New Roman"/>
      <family val="2"/>
    </font>
    <font>
      <sz val="14"/>
      <color rgb="FF0000FF"/>
      <name val="Arial"/>
      <family val="2"/>
    </font>
    <font>
      <b/>
      <sz val="14"/>
      <color rgb="FF0000FF"/>
      <name val="Arial"/>
      <family val="2"/>
    </font>
    <font>
      <u/>
      <sz val="14"/>
      <color rgb="FF0000F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C5F1FF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0" fontId="3" fillId="0" borderId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0" fillId="0" borderId="0" applyNumberFormat="0" applyFill="0" applyBorder="0" applyAlignment="0" applyProtection="0"/>
  </cellStyleXfs>
  <cellXfs count="133">
    <xf numFmtId="0" fontId="0" fillId="0" borderId="0" xfId="0"/>
    <xf numFmtId="0" fontId="4" fillId="0" borderId="0" xfId="1" applyFont="1"/>
    <xf numFmtId="0" fontId="4" fillId="0" borderId="0" xfId="1" applyFont="1" applyBorder="1" applyAlignment="1" applyProtection="1">
      <alignment horizontal="center" vertical="center"/>
      <protection locked="0"/>
    </xf>
    <xf numFmtId="0" fontId="4" fillId="0" borderId="0" xfId="1" applyFont="1" applyAlignment="1"/>
    <xf numFmtId="0" fontId="4" fillId="0" borderId="0" xfId="1" applyFont="1" applyAlignment="1">
      <alignment horizontal="center" vertical="center"/>
    </xf>
    <xf numFmtId="0" fontId="4" fillId="4" borderId="7" xfId="1" applyFont="1" applyFill="1" applyBorder="1" applyAlignment="1">
      <alignment horizontal="center" vertical="center"/>
    </xf>
    <xf numFmtId="0" fontId="4" fillId="4" borderId="7" xfId="1" applyFont="1" applyFill="1" applyBorder="1"/>
    <xf numFmtId="0" fontId="4" fillId="4" borderId="6" xfId="1" applyFont="1" applyFill="1" applyBorder="1"/>
    <xf numFmtId="0" fontId="4" fillId="4" borderId="10" xfId="1" applyFont="1" applyFill="1" applyBorder="1"/>
    <xf numFmtId="9" fontId="4" fillId="0" borderId="0" xfId="1" applyNumberFormat="1" applyFont="1" applyBorder="1" applyAlignment="1" applyProtection="1">
      <alignment horizontal="center"/>
      <protection locked="0"/>
    </xf>
    <xf numFmtId="0" fontId="2" fillId="4" borderId="2" xfId="1" applyFont="1" applyFill="1" applyBorder="1" applyAlignment="1" applyProtection="1">
      <alignment vertical="center" wrapText="1"/>
      <protection locked="0"/>
    </xf>
    <xf numFmtId="0" fontId="2" fillId="4" borderId="1" xfId="1" applyFont="1" applyFill="1" applyBorder="1" applyAlignment="1" applyProtection="1">
      <alignment horizontal="right" vertical="center"/>
      <protection locked="0"/>
    </xf>
    <xf numFmtId="0" fontId="4" fillId="3" borderId="0" xfId="1" applyFont="1" applyFill="1" applyBorder="1"/>
    <xf numFmtId="0" fontId="4" fillId="3" borderId="4" xfId="1" applyFont="1" applyFill="1" applyBorder="1"/>
    <xf numFmtId="0" fontId="4" fillId="2" borderId="11" xfId="1" applyFont="1" applyFill="1" applyBorder="1"/>
    <xf numFmtId="0" fontId="4" fillId="2" borderId="3" xfId="1" applyFont="1" applyFill="1" applyBorder="1"/>
    <xf numFmtId="0" fontId="2" fillId="2" borderId="0" xfId="1" applyFont="1" applyFill="1" applyBorder="1"/>
    <xf numFmtId="0" fontId="4" fillId="2" borderId="0" xfId="1" applyFont="1" applyFill="1" applyBorder="1"/>
    <xf numFmtId="0" fontId="4" fillId="2" borderId="0" xfId="1" applyFont="1" applyFill="1" applyBorder="1" applyAlignment="1">
      <alignment horizontal="center"/>
    </xf>
    <xf numFmtId="0" fontId="4" fillId="2" borderId="5" xfId="1" applyFont="1" applyFill="1" applyBorder="1"/>
    <xf numFmtId="165" fontId="2" fillId="2" borderId="0" xfId="1" applyNumberFormat="1" applyFont="1" applyFill="1" applyBorder="1" applyAlignment="1">
      <alignment horizontal="center"/>
    </xf>
    <xf numFmtId="0" fontId="5" fillId="2" borderId="0" xfId="1" applyFont="1" applyFill="1" applyBorder="1"/>
    <xf numFmtId="49" fontId="4" fillId="2" borderId="0" xfId="1" applyNumberFormat="1" applyFont="1" applyFill="1" applyBorder="1" applyAlignment="1">
      <alignment horizontal="center"/>
    </xf>
    <xf numFmtId="0" fontId="4" fillId="2" borderId="4" xfId="1" applyFont="1" applyFill="1" applyBorder="1"/>
    <xf numFmtId="0" fontId="8" fillId="2" borderId="0" xfId="1" applyFont="1" applyFill="1" applyBorder="1" applyAlignment="1">
      <alignment horizontal="center"/>
    </xf>
    <xf numFmtId="0" fontId="4" fillId="2" borderId="0" xfId="1" applyFont="1" applyFill="1" applyBorder="1" applyAlignment="1">
      <alignment horizontal="center" vertical="center"/>
    </xf>
    <xf numFmtId="165" fontId="4" fillId="2" borderId="0" xfId="1" applyNumberFormat="1" applyFont="1" applyFill="1" applyBorder="1" applyAlignment="1">
      <alignment horizontal="center" vertical="center"/>
    </xf>
    <xf numFmtId="164" fontId="4" fillId="2" borderId="0" xfId="1" applyNumberFormat="1" applyFont="1" applyFill="1" applyBorder="1" applyAlignment="1">
      <alignment horizontal="center" vertical="center"/>
    </xf>
    <xf numFmtId="0" fontId="4" fillId="2" borderId="4" xfId="1" applyFont="1" applyFill="1" applyBorder="1" applyAlignment="1"/>
    <xf numFmtId="0" fontId="4" fillId="2" borderId="3" xfId="1" applyFont="1" applyFill="1" applyBorder="1" applyAlignment="1"/>
    <xf numFmtId="0" fontId="4" fillId="2" borderId="0" xfId="1" applyFont="1" applyFill="1" applyBorder="1"/>
    <xf numFmtId="165" fontId="4" fillId="2" borderId="0" xfId="1" applyNumberFormat="1" applyFont="1" applyFill="1" applyBorder="1" applyProtection="1">
      <protection locked="0"/>
    </xf>
    <xf numFmtId="0" fontId="4" fillId="2" borderId="0" xfId="1" applyFont="1" applyFill="1" applyBorder="1" applyProtection="1">
      <protection locked="0"/>
    </xf>
    <xf numFmtId="0" fontId="4" fillId="2" borderId="0" xfId="1" applyFont="1" applyFill="1" applyBorder="1" applyAlignment="1" applyProtection="1">
      <alignment horizontal="center" vertical="center"/>
      <protection locked="0"/>
    </xf>
    <xf numFmtId="0" fontId="2" fillId="2" borderId="0" xfId="1" applyFont="1" applyFill="1" applyBorder="1" applyAlignment="1">
      <alignment horizontal="right"/>
    </xf>
    <xf numFmtId="0" fontId="2" fillId="2" borderId="0" xfId="1" applyFont="1" applyFill="1" applyBorder="1" applyAlignment="1">
      <alignment horizontal="center"/>
    </xf>
    <xf numFmtId="0" fontId="2" fillId="2" borderId="0" xfId="1" applyFont="1" applyFill="1" applyBorder="1" applyAlignment="1">
      <alignment horizontal="center" vertical="center"/>
    </xf>
    <xf numFmtId="0" fontId="2" fillId="2" borderId="7" xfId="1" applyFont="1" applyFill="1" applyBorder="1" applyAlignment="1">
      <alignment horizontal="center"/>
    </xf>
    <xf numFmtId="0" fontId="2" fillId="2" borderId="7" xfId="1" applyFont="1" applyFill="1" applyBorder="1"/>
    <xf numFmtId="0" fontId="2" fillId="2" borderId="7" xfId="1" applyFont="1" applyFill="1" applyBorder="1" applyAlignment="1">
      <alignment horizontal="right"/>
    </xf>
    <xf numFmtId="0" fontId="2" fillId="2" borderId="7" xfId="1" applyFont="1" applyFill="1" applyBorder="1" applyAlignment="1">
      <alignment horizontal="center" vertical="center"/>
    </xf>
    <xf numFmtId="0" fontId="2" fillId="3" borderId="0" xfId="1" applyFont="1" applyFill="1" applyBorder="1" applyAlignment="1">
      <alignment horizontal="center"/>
    </xf>
    <xf numFmtId="0" fontId="2" fillId="3" borderId="7" xfId="1" applyFont="1" applyFill="1" applyBorder="1" applyAlignment="1">
      <alignment horizontal="center"/>
    </xf>
    <xf numFmtId="0" fontId="2" fillId="3" borderId="0" xfId="1" applyFont="1" applyFill="1" applyBorder="1"/>
    <xf numFmtId="0" fontId="4" fillId="4" borderId="0" xfId="1" applyFont="1" applyFill="1"/>
    <xf numFmtId="0" fontId="4" fillId="4" borderId="0" xfId="1" applyFont="1" applyFill="1" applyAlignment="1"/>
    <xf numFmtId="0" fontId="4" fillId="4" borderId="0" xfId="1" applyFont="1" applyFill="1" applyAlignment="1">
      <alignment horizontal="center" vertical="center"/>
    </xf>
    <xf numFmtId="0" fontId="4" fillId="2" borderId="11" xfId="1" applyFont="1" applyFill="1" applyBorder="1" applyAlignment="1">
      <alignment horizontal="center" vertical="center"/>
    </xf>
    <xf numFmtId="0" fontId="4" fillId="2" borderId="12" xfId="1" applyFont="1" applyFill="1" applyBorder="1"/>
    <xf numFmtId="0" fontId="4" fillId="2" borderId="0" xfId="1" applyFont="1" applyFill="1" applyBorder="1"/>
    <xf numFmtId="0" fontId="4" fillId="0" borderId="0" xfId="1" applyFont="1" applyBorder="1" applyProtection="1">
      <protection locked="0"/>
    </xf>
    <xf numFmtId="0" fontId="2" fillId="2" borderId="0" xfId="1" applyFont="1" applyFill="1" applyBorder="1" applyProtection="1">
      <protection locked="0"/>
    </xf>
    <xf numFmtId="49" fontId="2" fillId="2" borderId="0" xfId="1" applyNumberFormat="1" applyFont="1" applyFill="1" applyBorder="1" applyAlignment="1">
      <alignment horizontal="center"/>
    </xf>
    <xf numFmtId="165" fontId="2" fillId="2" borderId="0" xfId="1" applyNumberFormat="1" applyFont="1" applyFill="1" applyBorder="1" applyAlignment="1">
      <alignment horizontal="center" vertical="center"/>
    </xf>
    <xf numFmtId="165" fontId="4" fillId="3" borderId="0" xfId="1" applyNumberFormat="1" applyFont="1" applyFill="1" applyBorder="1" applyAlignment="1" applyProtection="1">
      <alignment horizontal="right"/>
    </xf>
    <xf numFmtId="0" fontId="4" fillId="4" borderId="7" xfId="1" applyFont="1" applyFill="1" applyBorder="1" applyAlignment="1">
      <alignment horizontal="right"/>
    </xf>
    <xf numFmtId="0" fontId="2" fillId="3" borderId="0" xfId="1" applyFont="1" applyFill="1" applyBorder="1" applyAlignment="1">
      <alignment horizontal="right"/>
    </xf>
    <xf numFmtId="0" fontId="2" fillId="3" borderId="7" xfId="1" applyFont="1" applyFill="1" applyBorder="1" applyAlignment="1">
      <alignment horizontal="right"/>
    </xf>
    <xf numFmtId="0" fontId="4" fillId="3" borderId="0" xfId="1" applyFont="1" applyFill="1" applyBorder="1" applyAlignment="1">
      <alignment horizontal="right"/>
    </xf>
    <xf numFmtId="165" fontId="2" fillId="3" borderId="8" xfId="1" applyNumberFormat="1" applyFont="1" applyFill="1" applyBorder="1" applyAlignment="1" applyProtection="1">
      <alignment horizontal="right"/>
    </xf>
    <xf numFmtId="4" fontId="4" fillId="3" borderId="0" xfId="1" applyNumberFormat="1" applyFont="1" applyFill="1" applyBorder="1" applyAlignment="1" applyProtection="1">
      <alignment horizontal="right"/>
    </xf>
    <xf numFmtId="4" fontId="4" fillId="3" borderId="0" xfId="1" applyNumberFormat="1" applyFont="1" applyFill="1" applyBorder="1" applyAlignment="1">
      <alignment horizontal="right"/>
    </xf>
    <xf numFmtId="165" fontId="4" fillId="3" borderId="0" xfId="1" applyNumberFormat="1" applyFont="1" applyFill="1" applyBorder="1" applyAlignment="1">
      <alignment horizontal="right"/>
    </xf>
    <xf numFmtId="165" fontId="2" fillId="3" borderId="7" xfId="1" applyNumberFormat="1" applyFont="1" applyFill="1" applyBorder="1" applyAlignment="1">
      <alignment horizontal="right"/>
    </xf>
    <xf numFmtId="165" fontId="2" fillId="3" borderId="8" xfId="1" applyNumberFormat="1" applyFont="1" applyFill="1" applyBorder="1" applyAlignment="1">
      <alignment horizontal="right"/>
    </xf>
    <xf numFmtId="165" fontId="2" fillId="3" borderId="9" xfId="1" applyNumberFormat="1" applyFont="1" applyFill="1" applyBorder="1" applyAlignment="1">
      <alignment horizontal="right"/>
    </xf>
    <xf numFmtId="39" fontId="4" fillId="3" borderId="0" xfId="5" applyNumberFormat="1" applyFont="1" applyFill="1" applyBorder="1" applyAlignment="1">
      <alignment horizontal="right"/>
    </xf>
    <xf numFmtId="0" fontId="4" fillId="2" borderId="0" xfId="1" applyFont="1" applyFill="1" applyBorder="1" applyAlignment="1">
      <alignment horizontal="right"/>
    </xf>
    <xf numFmtId="0" fontId="4" fillId="2" borderId="11" xfId="1" applyFont="1" applyFill="1" applyBorder="1" applyAlignment="1">
      <alignment horizontal="right"/>
    </xf>
    <xf numFmtId="0" fontId="4" fillId="4" borderId="0" xfId="1" applyFont="1" applyFill="1" applyAlignment="1">
      <alignment horizontal="right"/>
    </xf>
    <xf numFmtId="0" fontId="4" fillId="0" borderId="0" xfId="1" applyFont="1" applyFill="1" applyAlignment="1">
      <alignment horizontal="right"/>
    </xf>
    <xf numFmtId="166" fontId="2" fillId="3" borderId="8" xfId="1" applyNumberFormat="1" applyFont="1" applyFill="1" applyBorder="1" applyAlignment="1">
      <alignment horizontal="right"/>
    </xf>
    <xf numFmtId="0" fontId="4" fillId="3" borderId="7" xfId="1" applyFont="1" applyFill="1" applyBorder="1" applyAlignment="1">
      <alignment horizontal="right"/>
    </xf>
    <xf numFmtId="166" fontId="2" fillId="3" borderId="7" xfId="1" applyNumberFormat="1" applyFont="1" applyFill="1" applyBorder="1" applyAlignment="1">
      <alignment horizontal="right"/>
    </xf>
    <xf numFmtId="166" fontId="2" fillId="3" borderId="9" xfId="1" applyNumberFormat="1" applyFont="1" applyFill="1" applyBorder="1" applyAlignment="1">
      <alignment horizontal="right"/>
    </xf>
    <xf numFmtId="0" fontId="4" fillId="0" borderId="0" xfId="1" applyFont="1" applyAlignment="1">
      <alignment horizontal="right"/>
    </xf>
    <xf numFmtId="166" fontId="2" fillId="3" borderId="0" xfId="1" applyNumberFormat="1" applyFont="1" applyFill="1" applyBorder="1" applyAlignment="1">
      <alignment horizontal="right"/>
    </xf>
    <xf numFmtId="165" fontId="2" fillId="3" borderId="0" xfId="1" applyNumberFormat="1" applyFont="1" applyFill="1" applyBorder="1" applyAlignment="1" applyProtection="1">
      <alignment horizontal="right"/>
    </xf>
    <xf numFmtId="165" fontId="2" fillId="3" borderId="0" xfId="1" applyNumberFormat="1" applyFont="1" applyFill="1" applyBorder="1" applyAlignment="1">
      <alignment horizontal="right"/>
    </xf>
    <xf numFmtId="3" fontId="4" fillId="3" borderId="0" xfId="1" applyNumberFormat="1" applyFont="1" applyFill="1" applyBorder="1" applyAlignment="1">
      <alignment horizontal="right"/>
    </xf>
    <xf numFmtId="0" fontId="4" fillId="0" borderId="0" xfId="1" applyFont="1" applyBorder="1" applyProtection="1">
      <protection locked="0"/>
    </xf>
    <xf numFmtId="0" fontId="4" fillId="2" borderId="0" xfId="1" applyFont="1" applyFill="1" applyBorder="1"/>
    <xf numFmtId="0" fontId="2" fillId="4" borderId="1" xfId="1" applyFont="1" applyFill="1" applyBorder="1" applyAlignment="1" applyProtection="1">
      <alignment horizontal="right" vertical="center"/>
      <protection locked="0"/>
    </xf>
    <xf numFmtId="0" fontId="4" fillId="4" borderId="7" xfId="1" applyFont="1" applyFill="1" applyBorder="1"/>
    <xf numFmtId="0" fontId="2" fillId="4" borderId="1" xfId="1" applyFont="1" applyFill="1" applyBorder="1" applyAlignment="1" applyProtection="1">
      <alignment vertical="center"/>
      <protection locked="0"/>
    </xf>
    <xf numFmtId="0" fontId="2" fillId="4" borderId="1" xfId="1" applyFont="1" applyFill="1" applyBorder="1" applyAlignment="1" applyProtection="1">
      <alignment horizontal="left" vertical="center" wrapText="1"/>
      <protection locked="0"/>
    </xf>
    <xf numFmtId="0" fontId="4" fillId="4" borderId="0" xfId="1" applyFont="1" applyFill="1" applyBorder="1" applyProtection="1">
      <protection locked="0"/>
    </xf>
    <xf numFmtId="0" fontId="4" fillId="4" borderId="0" xfId="1" applyFont="1" applyFill="1" applyBorder="1"/>
    <xf numFmtId="4" fontId="4" fillId="0" borderId="0" xfId="1" applyNumberFormat="1" applyFont="1" applyBorder="1" applyProtection="1">
      <protection locked="0"/>
    </xf>
    <xf numFmtId="4" fontId="4" fillId="2" borderId="0" xfId="1" applyNumberFormat="1" applyFont="1" applyFill="1" applyBorder="1" applyProtection="1">
      <protection locked="0"/>
    </xf>
    <xf numFmtId="4" fontId="4" fillId="2" borderId="0" xfId="1" applyNumberFormat="1" applyFont="1" applyFill="1" applyBorder="1"/>
    <xf numFmtId="39" fontId="4" fillId="0" borderId="0" xfId="5" applyNumberFormat="1" applyFont="1" applyFill="1" applyBorder="1" applyAlignment="1" applyProtection="1">
      <alignment horizontal="right"/>
      <protection locked="0"/>
    </xf>
    <xf numFmtId="165" fontId="4" fillId="0" borderId="7" xfId="1" applyNumberFormat="1" applyFont="1" applyFill="1" applyBorder="1" applyAlignment="1" applyProtection="1">
      <alignment horizontal="right"/>
      <protection locked="0"/>
    </xf>
    <xf numFmtId="3" fontId="4" fillId="3" borderId="0" xfId="1" applyNumberFormat="1" applyFont="1" applyFill="1" applyBorder="1" applyAlignment="1" applyProtection="1">
      <alignment horizontal="right"/>
      <protection locked="0"/>
    </xf>
    <xf numFmtId="166" fontId="4" fillId="3" borderId="7" xfId="1" applyNumberFormat="1" applyFont="1" applyFill="1" applyBorder="1" applyAlignment="1">
      <alignment horizontal="right"/>
    </xf>
    <xf numFmtId="0" fontId="4" fillId="0" borderId="0" xfId="1" applyFont="1" applyBorder="1" applyProtection="1">
      <protection locked="0"/>
    </xf>
    <xf numFmtId="0" fontId="4" fillId="2" borderId="0" xfId="1" applyFont="1" applyFill="1" applyBorder="1"/>
    <xf numFmtId="165" fontId="4" fillId="4" borderId="0" xfId="1" applyNumberFormat="1" applyFont="1" applyFill="1"/>
    <xf numFmtId="4" fontId="4" fillId="0" borderId="0" xfId="1" applyNumberFormat="1" applyFont="1" applyFill="1" applyBorder="1" applyProtection="1">
      <protection locked="0"/>
    </xf>
    <xf numFmtId="10" fontId="4" fillId="4" borderId="0" xfId="1" applyNumberFormat="1" applyFont="1" applyFill="1" applyBorder="1" applyAlignment="1">
      <alignment horizontal="left"/>
    </xf>
    <xf numFmtId="0" fontId="4" fillId="0" borderId="0" xfId="1" applyFont="1" applyFill="1" applyBorder="1" applyAlignment="1" applyProtection="1">
      <alignment horizontal="center" vertical="center"/>
      <protection locked="0"/>
    </xf>
    <xf numFmtId="0" fontId="4" fillId="0" borderId="0" xfId="1" applyFont="1" applyBorder="1" applyProtection="1">
      <protection locked="0"/>
    </xf>
    <xf numFmtId="0" fontId="4" fillId="2" borderId="0" xfId="1" applyFont="1" applyFill="1" applyBorder="1"/>
    <xf numFmtId="0" fontId="9" fillId="2" borderId="0" xfId="1" applyFont="1" applyFill="1" applyBorder="1"/>
    <xf numFmtId="0" fontId="9" fillId="0" borderId="0" xfId="1" applyFont="1" applyBorder="1" applyAlignment="1" applyProtection="1">
      <alignment horizontal="center" vertical="center"/>
      <protection locked="0"/>
    </xf>
    <xf numFmtId="4" fontId="9" fillId="0" borderId="0" xfId="1" applyNumberFormat="1" applyFont="1" applyBorder="1" applyProtection="1">
      <protection locked="0"/>
    </xf>
    <xf numFmtId="4" fontId="9" fillId="2" borderId="0" xfId="1" applyNumberFormat="1" applyFont="1" applyFill="1" applyBorder="1" applyProtection="1">
      <protection locked="0"/>
    </xf>
    <xf numFmtId="0" fontId="9" fillId="2" borderId="0" xfId="1" applyFont="1" applyFill="1" applyBorder="1" applyAlignment="1" applyProtection="1">
      <alignment horizontal="center" vertical="center"/>
      <protection locked="0"/>
    </xf>
    <xf numFmtId="4" fontId="9" fillId="2" borderId="0" xfId="1" applyNumberFormat="1" applyFont="1" applyFill="1" applyBorder="1"/>
    <xf numFmtId="0" fontId="9" fillId="2" borderId="0" xfId="1" applyFont="1" applyFill="1" applyBorder="1" applyAlignment="1">
      <alignment horizontal="center" vertical="center"/>
    </xf>
    <xf numFmtId="39" fontId="9" fillId="0" borderId="0" xfId="5" applyNumberFormat="1" applyFont="1" applyFill="1" applyBorder="1" applyAlignment="1" applyProtection="1">
      <alignment horizontal="right"/>
      <protection locked="0"/>
    </xf>
    <xf numFmtId="4" fontId="9" fillId="0" borderId="0" xfId="1" applyNumberFormat="1" applyFont="1" applyFill="1" applyBorder="1" applyProtection="1">
      <protection locked="0"/>
    </xf>
    <xf numFmtId="0" fontId="4" fillId="2" borderId="0" xfId="1" applyFont="1" applyFill="1" applyBorder="1"/>
    <xf numFmtId="0" fontId="4" fillId="0" borderId="0" xfId="1" applyFont="1" applyFill="1" applyBorder="1" applyProtection="1">
      <protection locked="0"/>
    </xf>
    <xf numFmtId="0" fontId="2" fillId="0" borderId="1" xfId="1" applyFont="1" applyFill="1" applyBorder="1" applyAlignment="1" applyProtection="1">
      <alignment horizontal="left" vertical="center" wrapText="1"/>
      <protection locked="0"/>
    </xf>
    <xf numFmtId="0" fontId="4" fillId="2" borderId="0" xfId="1" applyFont="1" applyFill="1" applyBorder="1"/>
    <xf numFmtId="0" fontId="4" fillId="2" borderId="0" xfId="1" applyFont="1" applyFill="1" applyBorder="1"/>
    <xf numFmtId="0" fontId="4" fillId="0" borderId="0" xfId="1" applyFont="1" applyBorder="1" applyProtection="1">
      <protection locked="0"/>
    </xf>
    <xf numFmtId="0" fontId="4" fillId="2" borderId="0" xfId="1" applyFont="1" applyFill="1" applyBorder="1"/>
    <xf numFmtId="10" fontId="4" fillId="4" borderId="0" xfId="1" applyNumberFormat="1" applyFont="1" applyFill="1" applyBorder="1" applyAlignment="1" applyProtection="1">
      <alignment horizontal="left"/>
      <protection locked="0"/>
    </xf>
    <xf numFmtId="0" fontId="11" fillId="4" borderId="0" xfId="1" applyFont="1" applyFill="1"/>
    <xf numFmtId="0" fontId="11" fillId="4" borderId="0" xfId="1" applyFont="1" applyFill="1" applyAlignment="1"/>
    <xf numFmtId="0" fontId="12" fillId="4" borderId="0" xfId="1" applyFont="1" applyFill="1"/>
    <xf numFmtId="0" fontId="2" fillId="4" borderId="0" xfId="1" applyFont="1" applyFill="1" applyAlignment="1"/>
    <xf numFmtId="0" fontId="13" fillId="4" borderId="0" xfId="6" applyFont="1" applyFill="1" applyProtection="1">
      <protection locked="0"/>
    </xf>
    <xf numFmtId="0" fontId="7" fillId="0" borderId="0" xfId="1" applyFont="1" applyBorder="1" applyAlignment="1" applyProtection="1">
      <alignment vertical="top" wrapText="1"/>
      <protection locked="0"/>
    </xf>
    <xf numFmtId="0" fontId="4" fillId="0" borderId="0" xfId="1" applyFont="1" applyBorder="1" applyProtection="1">
      <protection locked="0"/>
    </xf>
    <xf numFmtId="0" fontId="4" fillId="2" borderId="0" xfId="1" applyFont="1" applyFill="1" applyBorder="1"/>
    <xf numFmtId="0" fontId="4" fillId="0" borderId="0" xfId="1" applyFont="1" applyBorder="1" applyAlignment="1" applyProtection="1">
      <alignment vertical="top" wrapText="1"/>
      <protection locked="0"/>
    </xf>
    <xf numFmtId="0" fontId="6" fillId="0" borderId="0" xfId="1" applyFont="1" applyBorder="1" applyAlignment="1" applyProtection="1">
      <alignment vertical="top" wrapText="1"/>
      <protection locked="0"/>
    </xf>
    <xf numFmtId="0" fontId="2" fillId="4" borderId="3" xfId="1" applyFont="1" applyFill="1" applyBorder="1" applyAlignment="1" applyProtection="1">
      <alignment horizontal="center" vertical="center" wrapText="1"/>
      <protection locked="0"/>
    </xf>
    <xf numFmtId="0" fontId="2" fillId="4" borderId="0" xfId="1" applyFont="1" applyFill="1" applyBorder="1" applyAlignment="1" applyProtection="1">
      <alignment horizontal="center" vertical="center" wrapText="1"/>
      <protection locked="0"/>
    </xf>
    <xf numFmtId="0" fontId="4" fillId="0" borderId="0" xfId="1" applyFont="1" applyFill="1" applyBorder="1" applyProtection="1">
      <protection locked="0"/>
    </xf>
  </cellXfs>
  <cellStyles count="7">
    <cellStyle name="Comma 2" xfId="4" xr:uid="{00000000-0005-0000-0000-000000000000}"/>
    <cellStyle name="Currency" xfId="5" builtinId="4"/>
    <cellStyle name="Currency 2" xfId="2" xr:uid="{00000000-0005-0000-0000-000002000000}"/>
    <cellStyle name="Hyperlink" xfId="6" builtinId="8"/>
    <cellStyle name="Normal" xfId="0" builtinId="0"/>
    <cellStyle name="Normal 2" xfId="1" xr:uid="{00000000-0005-0000-0000-000005000000}"/>
    <cellStyle name="Percent 2" xfId="3" xr:uid="{00000000-0005-0000-0000-000006000000}"/>
  </cellStyles>
  <dxfs count="0"/>
  <tableStyles count="0" defaultTableStyle="TableStyleMedium2" defaultPivotStyle="PivotStyleLight16"/>
  <colors>
    <mruColors>
      <color rgb="FF0000FF"/>
      <color rgb="FF00FF00"/>
      <color rgb="FF99FF66"/>
      <color rgb="FF99CCFF"/>
      <color rgb="FFC5F1FF"/>
      <color rgb="FFCCFFFF"/>
      <color rgb="FFCCFFCC"/>
      <color rgb="FFCC00CC"/>
      <color rgb="FFFF9900"/>
      <color rgb="FFADDB7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eb.cals.uidaho.edu/idahoagbiz/files/2015/06/2014-Cow-calf-budgets_updated24June201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Input Prices"/>
      <sheetName val="CC1"/>
      <sheetName val="CC2"/>
      <sheetName val="CC3"/>
      <sheetName val="CC4"/>
      <sheetName val="CC5"/>
    </sheetNames>
    <sheetDataSet>
      <sheetData sheetId="0"/>
      <sheetData sheetId="1">
        <row r="6">
          <cell r="C6">
            <v>180</v>
          </cell>
        </row>
        <row r="7">
          <cell r="C7">
            <v>10.43</v>
          </cell>
        </row>
        <row r="8">
          <cell r="C8">
            <v>1.35</v>
          </cell>
        </row>
        <row r="9">
          <cell r="C9">
            <v>6.89</v>
          </cell>
        </row>
        <row r="10">
          <cell r="C10">
            <v>25</v>
          </cell>
        </row>
        <row r="11">
          <cell r="C11">
            <v>25</v>
          </cell>
        </row>
        <row r="12">
          <cell r="C12">
            <v>20</v>
          </cell>
        </row>
        <row r="13">
          <cell r="C13">
            <v>0.13</v>
          </cell>
        </row>
        <row r="14">
          <cell r="C14">
            <v>0.25</v>
          </cell>
        </row>
        <row r="17">
          <cell r="C17">
            <v>2.71</v>
          </cell>
        </row>
        <row r="20">
          <cell r="C20">
            <v>23.47</v>
          </cell>
        </row>
        <row r="21">
          <cell r="C21">
            <v>11.53</v>
          </cell>
        </row>
        <row r="25">
          <cell r="C25">
            <v>4.7500000000000001E-2</v>
          </cell>
        </row>
        <row r="26">
          <cell r="C26">
            <v>3.6249999999999998E-2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beborn@uidaho.ed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Z194"/>
  <sheetViews>
    <sheetView zoomScale="90" zoomScaleNormal="90" workbookViewId="0">
      <selection activeCell="B23" sqref="B23"/>
    </sheetView>
  </sheetViews>
  <sheetFormatPr defaultColWidth="9" defaultRowHeight="17.399999999999999" x14ac:dyDescent="0.3"/>
  <cols>
    <col min="1" max="1" width="1.19921875" style="1" customWidth="1"/>
    <col min="2" max="2" width="31.19921875" style="1" customWidth="1"/>
    <col min="3" max="3" width="1.19921875" style="1" customWidth="1"/>
    <col min="4" max="4" width="12.5" style="1" customWidth="1"/>
    <col min="5" max="5" width="1.19921875" style="1" customWidth="1"/>
    <col min="6" max="6" width="12.5" style="4" customWidth="1"/>
    <col min="7" max="7" width="1.19921875" style="1" customWidth="1"/>
    <col min="8" max="8" width="12.5" style="1" customWidth="1"/>
    <col min="9" max="9" width="1.19921875" style="1" customWidth="1"/>
    <col min="10" max="10" width="21.8984375" style="75" customWidth="1"/>
    <col min="11" max="11" width="1.19921875" style="1" customWidth="1"/>
    <col min="12" max="12" width="21.8984375" style="70" customWidth="1"/>
    <col min="13" max="13" width="1.19921875" style="1" customWidth="1"/>
    <col min="14" max="14" width="9" style="44"/>
    <col min="15" max="15" width="10" style="44" bestFit="1" customWidth="1"/>
    <col min="16" max="26" width="9" style="44"/>
    <col min="27" max="16384" width="9" style="1"/>
  </cols>
  <sheetData>
    <row r="1" spans="1:16" ht="37.5" customHeight="1" x14ac:dyDescent="0.3">
      <c r="A1" s="130" t="s">
        <v>90</v>
      </c>
      <c r="B1" s="131"/>
      <c r="C1" s="131"/>
      <c r="D1" s="131"/>
      <c r="E1" s="131"/>
      <c r="F1" s="131"/>
      <c r="G1" s="131"/>
      <c r="H1" s="131"/>
      <c r="I1" s="84"/>
      <c r="J1" s="82" t="s">
        <v>35</v>
      </c>
      <c r="K1" s="82"/>
      <c r="L1" s="85">
        <v>1</v>
      </c>
      <c r="M1" s="10"/>
    </row>
    <row r="2" spans="1:16" ht="3.75" customHeight="1" x14ac:dyDescent="0.3">
      <c r="A2" s="7"/>
      <c r="B2" s="83"/>
      <c r="C2" s="83"/>
      <c r="D2" s="83"/>
      <c r="E2" s="83"/>
      <c r="F2" s="5"/>
      <c r="G2" s="83"/>
      <c r="H2" s="83"/>
      <c r="I2" s="83"/>
      <c r="J2" s="55"/>
      <c r="K2" s="83"/>
      <c r="L2" s="55"/>
      <c r="M2" s="8"/>
    </row>
    <row r="3" spans="1:16" ht="22.5" customHeight="1" x14ac:dyDescent="0.3">
      <c r="A3" s="15"/>
      <c r="B3" s="16"/>
      <c r="C3" s="16"/>
      <c r="D3" s="34" t="s">
        <v>32</v>
      </c>
      <c r="E3" s="35"/>
      <c r="F3" s="36"/>
      <c r="G3" s="35"/>
      <c r="H3" s="34" t="s">
        <v>31</v>
      </c>
      <c r="I3" s="35"/>
      <c r="J3" s="56" t="s">
        <v>34</v>
      </c>
      <c r="K3" s="41"/>
      <c r="L3" s="56" t="s">
        <v>30</v>
      </c>
      <c r="M3" s="13"/>
    </row>
    <row r="4" spans="1:16" x14ac:dyDescent="0.3">
      <c r="A4" s="15"/>
      <c r="B4" s="37" t="s">
        <v>29</v>
      </c>
      <c r="C4" s="38"/>
      <c r="D4" s="39" t="s">
        <v>28</v>
      </c>
      <c r="E4" s="37"/>
      <c r="F4" s="40" t="s">
        <v>27</v>
      </c>
      <c r="G4" s="37"/>
      <c r="H4" s="39" t="s">
        <v>26</v>
      </c>
      <c r="I4" s="37"/>
      <c r="J4" s="57" t="s">
        <v>33</v>
      </c>
      <c r="K4" s="42"/>
      <c r="L4" s="57" t="s">
        <v>25</v>
      </c>
      <c r="M4" s="13"/>
      <c r="O4" s="122" t="s">
        <v>92</v>
      </c>
    </row>
    <row r="5" spans="1:16" ht="7.5" customHeight="1" x14ac:dyDescent="0.3">
      <c r="A5" s="15"/>
      <c r="B5" s="18"/>
      <c r="C5" s="118"/>
      <c r="D5" s="118"/>
      <c r="E5" s="118"/>
      <c r="F5" s="25"/>
      <c r="G5" s="118"/>
      <c r="H5" s="118"/>
      <c r="I5" s="118"/>
      <c r="J5" s="58"/>
      <c r="K5" s="12"/>
      <c r="L5" s="58"/>
      <c r="M5" s="13"/>
      <c r="O5" s="120"/>
    </row>
    <row r="6" spans="1:16" x14ac:dyDescent="0.3">
      <c r="A6" s="15"/>
      <c r="B6" s="21" t="s">
        <v>24</v>
      </c>
      <c r="C6" s="118"/>
      <c r="D6" s="118"/>
      <c r="E6" s="118"/>
      <c r="F6" s="25"/>
      <c r="G6" s="118"/>
      <c r="H6" s="118"/>
      <c r="I6" s="118"/>
      <c r="J6" s="58"/>
      <c r="K6" s="12"/>
      <c r="L6" s="58"/>
      <c r="M6" s="13"/>
      <c r="O6" s="120" t="s">
        <v>93</v>
      </c>
    </row>
    <row r="7" spans="1:16" x14ac:dyDescent="0.3">
      <c r="A7" s="15"/>
      <c r="B7" s="117"/>
      <c r="C7" s="118"/>
      <c r="D7" s="98"/>
      <c r="E7" s="118"/>
      <c r="F7" s="2"/>
      <c r="G7" s="103"/>
      <c r="H7" s="98"/>
      <c r="I7" s="118"/>
      <c r="J7" s="79">
        <f>L7*$L$1</f>
        <v>0</v>
      </c>
      <c r="K7" s="12"/>
      <c r="L7" s="54">
        <f>D7*H7</f>
        <v>0</v>
      </c>
      <c r="M7" s="13"/>
      <c r="N7" s="45"/>
      <c r="O7" s="121" t="s">
        <v>94</v>
      </c>
    </row>
    <row r="8" spans="1:16" x14ac:dyDescent="0.3">
      <c r="A8" s="15"/>
      <c r="B8" s="117"/>
      <c r="C8" s="118"/>
      <c r="D8" s="105"/>
      <c r="E8" s="103"/>
      <c r="F8" s="104"/>
      <c r="G8" s="103"/>
      <c r="H8" s="105"/>
      <c r="I8" s="118"/>
      <c r="J8" s="79">
        <f>L8*$L$1</f>
        <v>0</v>
      </c>
      <c r="K8" s="12"/>
      <c r="L8" s="54">
        <f>D8*H8</f>
        <v>0</v>
      </c>
      <c r="M8" s="13"/>
      <c r="N8" s="45"/>
      <c r="O8" s="121" t="s">
        <v>100</v>
      </c>
    </row>
    <row r="9" spans="1:16" x14ac:dyDescent="0.3">
      <c r="A9" s="15"/>
      <c r="B9" s="117"/>
      <c r="C9" s="118"/>
      <c r="D9" s="105"/>
      <c r="E9" s="103"/>
      <c r="F9" s="104"/>
      <c r="G9" s="103"/>
      <c r="H9" s="105"/>
      <c r="I9" s="118"/>
      <c r="J9" s="79">
        <f>L9*$L$1</f>
        <v>0</v>
      </c>
      <c r="K9" s="12"/>
      <c r="L9" s="54">
        <f>D9*H9</f>
        <v>0</v>
      </c>
      <c r="M9" s="13"/>
      <c r="N9" s="45"/>
      <c r="O9" s="45"/>
    </row>
    <row r="10" spans="1:16" x14ac:dyDescent="0.3">
      <c r="A10" s="15"/>
      <c r="B10" s="51" t="s">
        <v>36</v>
      </c>
      <c r="C10" s="118"/>
      <c r="D10" s="106"/>
      <c r="E10" s="103"/>
      <c r="F10" s="107"/>
      <c r="G10" s="103"/>
      <c r="H10" s="106"/>
      <c r="I10" s="118"/>
      <c r="J10" s="71">
        <f>SUM(J7:J9)</f>
        <v>0</v>
      </c>
      <c r="K10" s="43"/>
      <c r="L10" s="59">
        <f>SUM(L7:L9)</f>
        <v>0</v>
      </c>
      <c r="M10" s="13"/>
      <c r="N10" s="45"/>
    </row>
    <row r="11" spans="1:16" ht="7.5" customHeight="1" x14ac:dyDescent="0.3">
      <c r="A11" s="15"/>
      <c r="B11" s="118"/>
      <c r="C11" s="118"/>
      <c r="D11" s="108"/>
      <c r="E11" s="103"/>
      <c r="F11" s="109"/>
      <c r="G11" s="103"/>
      <c r="H11" s="108"/>
      <c r="I11" s="118"/>
      <c r="J11" s="58"/>
      <c r="K11" s="12"/>
      <c r="L11" s="54"/>
      <c r="M11" s="13"/>
      <c r="N11" s="45"/>
      <c r="P11" s="45"/>
    </row>
    <row r="12" spans="1:16" x14ac:dyDescent="0.3">
      <c r="A12" s="15"/>
      <c r="B12" s="21" t="s">
        <v>23</v>
      </c>
      <c r="C12" s="118"/>
      <c r="D12" s="108"/>
      <c r="E12" s="103"/>
      <c r="F12" s="109"/>
      <c r="G12" s="103"/>
      <c r="H12" s="108"/>
      <c r="I12" s="118"/>
      <c r="J12" s="58"/>
      <c r="K12" s="12"/>
      <c r="L12" s="54"/>
      <c r="M12" s="13"/>
      <c r="O12" s="123" t="s">
        <v>95</v>
      </c>
    </row>
    <row r="13" spans="1:16" ht="7.5" customHeight="1" x14ac:dyDescent="0.3">
      <c r="A13" s="15"/>
      <c r="B13" s="118"/>
      <c r="C13" s="118"/>
      <c r="D13" s="108"/>
      <c r="E13" s="103"/>
      <c r="F13" s="109"/>
      <c r="G13" s="103"/>
      <c r="H13" s="108"/>
      <c r="I13" s="118"/>
      <c r="J13" s="58"/>
      <c r="K13" s="12"/>
      <c r="L13" s="54"/>
      <c r="M13" s="13"/>
      <c r="O13" s="45"/>
    </row>
    <row r="14" spans="1:16" x14ac:dyDescent="0.3">
      <c r="A14" s="15"/>
      <c r="B14" s="16" t="s">
        <v>22</v>
      </c>
      <c r="C14" s="118"/>
      <c r="D14" s="108"/>
      <c r="E14" s="103"/>
      <c r="F14" s="109"/>
      <c r="G14" s="103"/>
      <c r="H14" s="108"/>
      <c r="I14" s="118"/>
      <c r="J14" s="76">
        <f t="shared" ref="J14:J64" si="0">L14*$L$1</f>
        <v>0</v>
      </c>
      <c r="K14" s="43"/>
      <c r="L14" s="77">
        <f>SUM(L15:L16)</f>
        <v>0</v>
      </c>
      <c r="M14" s="13"/>
      <c r="O14" s="44" t="s">
        <v>96</v>
      </c>
    </row>
    <row r="15" spans="1:16" x14ac:dyDescent="0.3">
      <c r="A15" s="15"/>
      <c r="B15" s="117"/>
      <c r="C15" s="118"/>
      <c r="D15" s="88"/>
      <c r="E15" s="118"/>
      <c r="F15" s="2"/>
      <c r="G15" s="103"/>
      <c r="H15" s="98"/>
      <c r="I15" s="118"/>
      <c r="J15" s="79">
        <f t="shared" si="0"/>
        <v>0</v>
      </c>
      <c r="K15" s="12"/>
      <c r="L15" s="60">
        <f>D15*H15</f>
        <v>0</v>
      </c>
      <c r="M15" s="13"/>
      <c r="O15" s="44" t="s">
        <v>97</v>
      </c>
    </row>
    <row r="16" spans="1:16" x14ac:dyDescent="0.3">
      <c r="A16" s="15"/>
      <c r="B16" s="117"/>
      <c r="C16" s="118"/>
      <c r="D16" s="105"/>
      <c r="E16" s="103"/>
      <c r="F16" s="104"/>
      <c r="G16" s="103"/>
      <c r="H16" s="105"/>
      <c r="I16" s="118"/>
      <c r="J16" s="79">
        <f t="shared" si="0"/>
        <v>0</v>
      </c>
      <c r="K16" s="12"/>
      <c r="L16" s="60">
        <f>D16*H16</f>
        <v>0</v>
      </c>
      <c r="M16" s="13"/>
      <c r="O16" s="44" t="s">
        <v>101</v>
      </c>
    </row>
    <row r="17" spans="1:15" ht="7.5" customHeight="1" x14ac:dyDescent="0.3">
      <c r="A17" s="15"/>
      <c r="B17" s="118"/>
      <c r="C17" s="118"/>
      <c r="D17" s="108"/>
      <c r="E17" s="103"/>
      <c r="F17" s="109"/>
      <c r="G17" s="103"/>
      <c r="H17" s="108"/>
      <c r="I17" s="118"/>
      <c r="J17" s="58"/>
      <c r="K17" s="12"/>
      <c r="L17" s="54"/>
      <c r="M17" s="13"/>
    </row>
    <row r="18" spans="1:15" x14ac:dyDescent="0.3">
      <c r="A18" s="15"/>
      <c r="B18" s="16" t="s">
        <v>21</v>
      </c>
      <c r="C18" s="118"/>
      <c r="D18" s="108"/>
      <c r="E18" s="103"/>
      <c r="F18" s="109"/>
      <c r="G18" s="103"/>
      <c r="H18" s="108"/>
      <c r="I18" s="118"/>
      <c r="J18" s="76">
        <f t="shared" si="0"/>
        <v>0</v>
      </c>
      <c r="K18" s="43"/>
      <c r="L18" s="77">
        <f>SUM(L19:L25)</f>
        <v>0</v>
      </c>
      <c r="M18" s="13"/>
      <c r="O18" s="124" t="s">
        <v>98</v>
      </c>
    </row>
    <row r="19" spans="1:15" x14ac:dyDescent="0.3">
      <c r="A19" s="15"/>
      <c r="B19" s="117"/>
      <c r="C19" s="118"/>
      <c r="D19" s="88"/>
      <c r="E19" s="118"/>
      <c r="F19" s="2"/>
      <c r="G19" s="118"/>
      <c r="H19" s="98"/>
      <c r="I19" s="118"/>
      <c r="J19" s="79">
        <f t="shared" si="0"/>
        <v>0</v>
      </c>
      <c r="K19" s="12"/>
      <c r="L19" s="60">
        <f t="shared" ref="L19:L25" si="1">D19*H19</f>
        <v>0</v>
      </c>
      <c r="M19" s="13"/>
      <c r="O19" s="44" t="s">
        <v>99</v>
      </c>
    </row>
    <row r="20" spans="1:15" x14ac:dyDescent="0.3">
      <c r="A20" s="15"/>
      <c r="B20" s="117"/>
      <c r="C20" s="118"/>
      <c r="D20" s="88"/>
      <c r="E20" s="118"/>
      <c r="F20" s="2"/>
      <c r="G20" s="118"/>
      <c r="H20" s="98"/>
      <c r="I20" s="118"/>
      <c r="J20" s="79">
        <f t="shared" si="0"/>
        <v>0</v>
      </c>
      <c r="K20" s="12"/>
      <c r="L20" s="60">
        <f t="shared" si="1"/>
        <v>0</v>
      </c>
      <c r="M20" s="13"/>
    </row>
    <row r="21" spans="1:15" x14ac:dyDescent="0.3">
      <c r="A21" s="15"/>
      <c r="B21" s="117"/>
      <c r="C21" s="118"/>
      <c r="D21" s="88"/>
      <c r="E21" s="118"/>
      <c r="F21" s="2"/>
      <c r="G21" s="118"/>
      <c r="H21" s="98"/>
      <c r="I21" s="118"/>
      <c r="J21" s="79">
        <f t="shared" si="0"/>
        <v>0</v>
      </c>
      <c r="K21" s="12"/>
      <c r="L21" s="61">
        <f t="shared" si="1"/>
        <v>0</v>
      </c>
      <c r="M21" s="13"/>
    </row>
    <row r="22" spans="1:15" x14ac:dyDescent="0.3">
      <c r="A22" s="15"/>
      <c r="B22" s="117"/>
      <c r="C22" s="118"/>
      <c r="D22" s="88"/>
      <c r="E22" s="118"/>
      <c r="F22" s="2"/>
      <c r="G22" s="118"/>
      <c r="H22" s="98"/>
      <c r="I22" s="118"/>
      <c r="J22" s="79">
        <f t="shared" si="0"/>
        <v>0</v>
      </c>
      <c r="K22" s="12"/>
      <c r="L22" s="61">
        <f t="shared" si="1"/>
        <v>0</v>
      </c>
      <c r="M22" s="13"/>
    </row>
    <row r="23" spans="1:15" x14ac:dyDescent="0.3">
      <c r="A23" s="15"/>
      <c r="B23" s="117"/>
      <c r="C23" s="118"/>
      <c r="D23" s="88"/>
      <c r="E23" s="118"/>
      <c r="F23" s="2"/>
      <c r="G23" s="118"/>
      <c r="H23" s="88"/>
      <c r="I23" s="118"/>
      <c r="J23" s="79">
        <f t="shared" si="0"/>
        <v>0</v>
      </c>
      <c r="K23" s="12"/>
      <c r="L23" s="61">
        <f t="shared" si="1"/>
        <v>0</v>
      </c>
      <c r="M23" s="13"/>
    </row>
    <row r="24" spans="1:15" x14ac:dyDescent="0.3">
      <c r="A24" s="15"/>
      <c r="B24" s="117"/>
      <c r="C24" s="118"/>
      <c r="D24" s="88"/>
      <c r="E24" s="118"/>
      <c r="F24" s="2"/>
      <c r="G24" s="118"/>
      <c r="H24" s="88"/>
      <c r="I24" s="118"/>
      <c r="J24" s="79">
        <f t="shared" si="0"/>
        <v>0</v>
      </c>
      <c r="K24" s="12"/>
      <c r="L24" s="61">
        <f t="shared" si="1"/>
        <v>0</v>
      </c>
      <c r="M24" s="13"/>
    </row>
    <row r="25" spans="1:15" x14ac:dyDescent="0.3">
      <c r="A25" s="15"/>
      <c r="B25" s="117"/>
      <c r="C25" s="118"/>
      <c r="D25" s="88"/>
      <c r="E25" s="118"/>
      <c r="F25" s="2"/>
      <c r="G25" s="118"/>
      <c r="H25" s="88"/>
      <c r="I25" s="118"/>
      <c r="J25" s="79">
        <f t="shared" si="0"/>
        <v>0</v>
      </c>
      <c r="K25" s="12"/>
      <c r="L25" s="61">
        <f t="shared" si="1"/>
        <v>0</v>
      </c>
      <c r="M25" s="13"/>
    </row>
    <row r="26" spans="1:15" ht="7.5" customHeight="1" x14ac:dyDescent="0.3">
      <c r="A26" s="15"/>
      <c r="B26" s="118"/>
      <c r="C26" s="118"/>
      <c r="D26" s="90"/>
      <c r="E26" s="118"/>
      <c r="F26" s="25"/>
      <c r="G26" s="118"/>
      <c r="H26" s="90"/>
      <c r="I26" s="118"/>
      <c r="J26" s="58"/>
      <c r="K26" s="12"/>
      <c r="L26" s="62"/>
      <c r="M26" s="13"/>
    </row>
    <row r="27" spans="1:15" x14ac:dyDescent="0.3">
      <c r="A27" s="15"/>
      <c r="B27" s="16" t="s">
        <v>87</v>
      </c>
      <c r="C27" s="118"/>
      <c r="D27" s="90"/>
      <c r="E27" s="118"/>
      <c r="F27" s="25"/>
      <c r="G27" s="118"/>
      <c r="H27" s="90"/>
      <c r="I27" s="118"/>
      <c r="J27" s="76">
        <f t="shared" si="0"/>
        <v>0</v>
      </c>
      <c r="K27" s="43"/>
      <c r="L27" s="78">
        <f>SUM(L28:L33)</f>
        <v>0</v>
      </c>
      <c r="M27" s="13"/>
    </row>
    <row r="28" spans="1:15" x14ac:dyDescent="0.3">
      <c r="A28" s="15"/>
      <c r="B28" s="117"/>
      <c r="C28" s="118"/>
      <c r="D28" s="88"/>
      <c r="E28" s="118"/>
      <c r="F28" s="2"/>
      <c r="G28" s="118"/>
      <c r="H28" s="98"/>
      <c r="I28" s="118"/>
      <c r="J28" s="79">
        <f t="shared" si="0"/>
        <v>0</v>
      </c>
      <c r="K28" s="12"/>
      <c r="L28" s="61">
        <f t="shared" ref="L28:L33" si="2">D28*H28</f>
        <v>0</v>
      </c>
      <c r="M28" s="13"/>
    </row>
    <row r="29" spans="1:15" x14ac:dyDescent="0.3">
      <c r="A29" s="15"/>
      <c r="B29" s="117"/>
      <c r="C29" s="118"/>
      <c r="D29" s="88"/>
      <c r="E29" s="118"/>
      <c r="F29" s="2"/>
      <c r="G29" s="118"/>
      <c r="H29" s="98"/>
      <c r="I29" s="118"/>
      <c r="J29" s="79">
        <f t="shared" si="0"/>
        <v>0</v>
      </c>
      <c r="K29" s="12"/>
      <c r="L29" s="61">
        <f t="shared" si="2"/>
        <v>0</v>
      </c>
      <c r="M29" s="13"/>
    </row>
    <row r="30" spans="1:15" x14ac:dyDescent="0.3">
      <c r="A30" s="15"/>
      <c r="B30" s="117"/>
      <c r="C30" s="118"/>
      <c r="D30" s="88"/>
      <c r="E30" s="118"/>
      <c r="F30" s="2"/>
      <c r="G30" s="118"/>
      <c r="H30" s="98"/>
      <c r="I30" s="118"/>
      <c r="J30" s="79">
        <f t="shared" si="0"/>
        <v>0</v>
      </c>
      <c r="K30" s="12"/>
      <c r="L30" s="61">
        <f t="shared" si="2"/>
        <v>0</v>
      </c>
      <c r="M30" s="13"/>
    </row>
    <row r="31" spans="1:15" x14ac:dyDescent="0.3">
      <c r="A31" s="15"/>
      <c r="B31" s="117"/>
      <c r="C31" s="118"/>
      <c r="D31" s="105"/>
      <c r="E31" s="103"/>
      <c r="F31" s="104"/>
      <c r="G31" s="103"/>
      <c r="H31" s="105"/>
      <c r="I31" s="118"/>
      <c r="J31" s="79">
        <f t="shared" si="0"/>
        <v>0</v>
      </c>
      <c r="K31" s="12"/>
      <c r="L31" s="61">
        <f t="shared" si="2"/>
        <v>0</v>
      </c>
      <c r="M31" s="13"/>
    </row>
    <row r="32" spans="1:15" x14ac:dyDescent="0.3">
      <c r="A32" s="15"/>
      <c r="B32" s="117"/>
      <c r="C32" s="118"/>
      <c r="D32" s="105"/>
      <c r="E32" s="103"/>
      <c r="F32" s="104"/>
      <c r="G32" s="103"/>
      <c r="H32" s="105"/>
      <c r="I32" s="118"/>
      <c r="J32" s="79">
        <f t="shared" si="0"/>
        <v>0</v>
      </c>
      <c r="K32" s="12"/>
      <c r="L32" s="61">
        <f t="shared" si="2"/>
        <v>0</v>
      </c>
      <c r="M32" s="13"/>
    </row>
    <row r="33" spans="1:13" x14ac:dyDescent="0.3">
      <c r="A33" s="15"/>
      <c r="B33" s="117"/>
      <c r="C33" s="118"/>
      <c r="D33" s="105"/>
      <c r="E33" s="103"/>
      <c r="F33" s="104"/>
      <c r="G33" s="103"/>
      <c r="H33" s="105"/>
      <c r="I33" s="118"/>
      <c r="J33" s="79">
        <f t="shared" si="0"/>
        <v>0</v>
      </c>
      <c r="K33" s="12"/>
      <c r="L33" s="61">
        <f t="shared" si="2"/>
        <v>0</v>
      </c>
      <c r="M33" s="13"/>
    </row>
    <row r="34" spans="1:13" ht="7.5" customHeight="1" x14ac:dyDescent="0.3">
      <c r="A34" s="15"/>
      <c r="B34" s="118"/>
      <c r="C34" s="118"/>
      <c r="D34" s="108"/>
      <c r="E34" s="103"/>
      <c r="F34" s="109"/>
      <c r="G34" s="103"/>
      <c r="H34" s="108"/>
      <c r="I34" s="118"/>
      <c r="J34" s="58"/>
      <c r="K34" s="12"/>
      <c r="L34" s="62"/>
      <c r="M34" s="13"/>
    </row>
    <row r="35" spans="1:13" x14ac:dyDescent="0.3">
      <c r="A35" s="15"/>
      <c r="B35" s="16" t="s">
        <v>88</v>
      </c>
      <c r="C35" s="118"/>
      <c r="D35" s="108"/>
      <c r="E35" s="103"/>
      <c r="F35" s="109"/>
      <c r="G35" s="103"/>
      <c r="H35" s="108"/>
      <c r="I35" s="118"/>
      <c r="J35" s="76">
        <f t="shared" si="0"/>
        <v>0</v>
      </c>
      <c r="K35" s="43"/>
      <c r="L35" s="78">
        <f>SUM(L36:L40)</f>
        <v>0</v>
      </c>
      <c r="M35" s="13"/>
    </row>
    <row r="36" spans="1:13" x14ac:dyDescent="0.3">
      <c r="A36" s="15"/>
      <c r="B36" s="117"/>
      <c r="C36" s="118"/>
      <c r="D36" s="88"/>
      <c r="E36" s="118"/>
      <c r="F36" s="2"/>
      <c r="G36" s="103"/>
      <c r="H36" s="98"/>
      <c r="I36" s="118"/>
      <c r="J36" s="79">
        <f t="shared" si="0"/>
        <v>0</v>
      </c>
      <c r="K36" s="12"/>
      <c r="L36" s="61">
        <f>D36*H36</f>
        <v>0</v>
      </c>
      <c r="M36" s="13"/>
    </row>
    <row r="37" spans="1:13" x14ac:dyDescent="0.3">
      <c r="A37" s="15"/>
      <c r="B37" s="117"/>
      <c r="C37" s="118"/>
      <c r="D37" s="98"/>
      <c r="E37" s="118"/>
      <c r="F37" s="2"/>
      <c r="G37" s="118"/>
      <c r="H37" s="98"/>
      <c r="I37" s="118"/>
      <c r="J37" s="79">
        <f t="shared" si="0"/>
        <v>0</v>
      </c>
      <c r="K37" s="12"/>
      <c r="L37" s="61">
        <f>D37*H37</f>
        <v>0</v>
      </c>
      <c r="M37" s="13"/>
    </row>
    <row r="38" spans="1:13" x14ac:dyDescent="0.3">
      <c r="A38" s="15"/>
      <c r="B38" s="117"/>
      <c r="C38" s="118"/>
      <c r="D38" s="105"/>
      <c r="E38" s="103"/>
      <c r="F38" s="104"/>
      <c r="G38" s="103"/>
      <c r="H38" s="105"/>
      <c r="I38" s="118"/>
      <c r="J38" s="79">
        <f t="shared" si="0"/>
        <v>0</v>
      </c>
      <c r="K38" s="12"/>
      <c r="L38" s="61">
        <f>D38*H38</f>
        <v>0</v>
      </c>
      <c r="M38" s="13"/>
    </row>
    <row r="39" spans="1:13" x14ac:dyDescent="0.3">
      <c r="A39" s="15"/>
      <c r="B39" s="117"/>
      <c r="C39" s="118"/>
      <c r="D39" s="105"/>
      <c r="E39" s="103"/>
      <c r="F39" s="104"/>
      <c r="G39" s="103"/>
      <c r="H39" s="105"/>
      <c r="I39" s="118"/>
      <c r="J39" s="79">
        <f t="shared" si="0"/>
        <v>0</v>
      </c>
      <c r="K39" s="12"/>
      <c r="L39" s="61">
        <f>D39*H39</f>
        <v>0</v>
      </c>
      <c r="M39" s="13"/>
    </row>
    <row r="40" spans="1:13" x14ac:dyDescent="0.3">
      <c r="A40" s="15"/>
      <c r="B40" s="117"/>
      <c r="C40" s="118"/>
      <c r="D40" s="105"/>
      <c r="E40" s="103"/>
      <c r="F40" s="104"/>
      <c r="G40" s="103"/>
      <c r="H40" s="105"/>
      <c r="I40" s="118"/>
      <c r="J40" s="79">
        <f t="shared" si="0"/>
        <v>0</v>
      </c>
      <c r="K40" s="12"/>
      <c r="L40" s="61">
        <f>D40*H40</f>
        <v>0</v>
      </c>
      <c r="M40" s="13"/>
    </row>
    <row r="41" spans="1:13" ht="7.5" customHeight="1" x14ac:dyDescent="0.3">
      <c r="A41" s="15"/>
      <c r="B41" s="118"/>
      <c r="C41" s="118"/>
      <c r="D41" s="108"/>
      <c r="E41" s="103"/>
      <c r="F41" s="109"/>
      <c r="G41" s="103"/>
      <c r="H41" s="108"/>
      <c r="I41" s="118"/>
      <c r="J41" s="58"/>
      <c r="K41" s="12"/>
      <c r="L41" s="62"/>
      <c r="M41" s="13"/>
    </row>
    <row r="42" spans="1:13" x14ac:dyDescent="0.3">
      <c r="A42" s="15"/>
      <c r="B42" s="16" t="s">
        <v>20</v>
      </c>
      <c r="C42" s="118"/>
      <c r="D42" s="108"/>
      <c r="E42" s="103"/>
      <c r="F42" s="109"/>
      <c r="G42" s="103"/>
      <c r="H42" s="108"/>
      <c r="I42" s="118"/>
      <c r="J42" s="76">
        <f t="shared" si="0"/>
        <v>0</v>
      </c>
      <c r="K42" s="43"/>
      <c r="L42" s="78">
        <f>SUM(L43:L47)</f>
        <v>0</v>
      </c>
      <c r="M42" s="13"/>
    </row>
    <row r="43" spans="1:13" x14ac:dyDescent="0.3">
      <c r="A43" s="15"/>
      <c r="B43" s="117"/>
      <c r="C43" s="118"/>
      <c r="D43" s="88"/>
      <c r="E43" s="118"/>
      <c r="F43" s="2"/>
      <c r="G43" s="103"/>
      <c r="H43" s="98"/>
      <c r="I43" s="118"/>
      <c r="J43" s="79">
        <f t="shared" si="0"/>
        <v>0</v>
      </c>
      <c r="K43" s="12"/>
      <c r="L43" s="61">
        <f>D43*H43</f>
        <v>0</v>
      </c>
      <c r="M43" s="13"/>
    </row>
    <row r="44" spans="1:13" x14ac:dyDescent="0.3">
      <c r="A44" s="15"/>
      <c r="B44" s="117"/>
      <c r="C44" s="118"/>
      <c r="D44" s="88"/>
      <c r="E44" s="118"/>
      <c r="F44" s="2"/>
      <c r="G44" s="103"/>
      <c r="H44" s="98"/>
      <c r="I44" s="118"/>
      <c r="J44" s="79">
        <f t="shared" si="0"/>
        <v>0</v>
      </c>
      <c r="K44" s="12"/>
      <c r="L44" s="61">
        <f>D44*H44</f>
        <v>0</v>
      </c>
      <c r="M44" s="13"/>
    </row>
    <row r="45" spans="1:13" x14ac:dyDescent="0.3">
      <c r="A45" s="15"/>
      <c r="B45" s="117"/>
      <c r="C45" s="118"/>
      <c r="D45" s="88"/>
      <c r="E45" s="118"/>
      <c r="F45" s="2"/>
      <c r="G45" s="103"/>
      <c r="H45" s="98"/>
      <c r="I45" s="118"/>
      <c r="J45" s="79">
        <f t="shared" si="0"/>
        <v>0</v>
      </c>
      <c r="K45" s="12"/>
      <c r="L45" s="61">
        <f>D45*H45</f>
        <v>0</v>
      </c>
      <c r="M45" s="13"/>
    </row>
    <row r="46" spans="1:13" x14ac:dyDescent="0.3">
      <c r="A46" s="15"/>
      <c r="B46" s="117"/>
      <c r="C46" s="118"/>
      <c r="D46" s="88"/>
      <c r="E46" s="118"/>
      <c r="F46" s="2"/>
      <c r="G46" s="103"/>
      <c r="H46" s="98"/>
      <c r="I46" s="118"/>
      <c r="J46" s="79">
        <f>L46*$L$1</f>
        <v>0</v>
      </c>
      <c r="K46" s="12"/>
      <c r="L46" s="61">
        <f>D46*H46</f>
        <v>0</v>
      </c>
      <c r="M46" s="13"/>
    </row>
    <row r="47" spans="1:13" x14ac:dyDescent="0.3">
      <c r="A47" s="15"/>
      <c r="B47" s="117"/>
      <c r="C47" s="118"/>
      <c r="D47" s="88"/>
      <c r="E47" s="118"/>
      <c r="F47" s="2"/>
      <c r="G47" s="103"/>
      <c r="H47" s="98"/>
      <c r="I47" s="118"/>
      <c r="J47" s="79">
        <f t="shared" si="0"/>
        <v>0</v>
      </c>
      <c r="K47" s="12"/>
      <c r="L47" s="61">
        <f>D47*H47</f>
        <v>0</v>
      </c>
      <c r="M47" s="13"/>
    </row>
    <row r="48" spans="1:13" ht="7.5" customHeight="1" x14ac:dyDescent="0.3">
      <c r="A48" s="15"/>
      <c r="B48" s="32"/>
      <c r="C48" s="118"/>
      <c r="D48" s="106"/>
      <c r="E48" s="103"/>
      <c r="F48" s="107"/>
      <c r="G48" s="103"/>
      <c r="H48" s="106"/>
      <c r="I48" s="118"/>
      <c r="J48" s="58"/>
      <c r="K48" s="12"/>
      <c r="L48" s="62"/>
      <c r="M48" s="13"/>
    </row>
    <row r="49" spans="1:15" x14ac:dyDescent="0.3">
      <c r="A49" s="15"/>
      <c r="B49" s="16" t="s">
        <v>19</v>
      </c>
      <c r="C49" s="118"/>
      <c r="D49" s="108"/>
      <c r="E49" s="103"/>
      <c r="F49" s="109"/>
      <c r="G49" s="103"/>
      <c r="H49" s="108"/>
      <c r="I49" s="118"/>
      <c r="J49" s="76">
        <f t="shared" si="0"/>
        <v>0</v>
      </c>
      <c r="K49" s="43"/>
      <c r="L49" s="78">
        <f>SUM(L50:L52)</f>
        <v>0</v>
      </c>
      <c r="M49" s="13"/>
    </row>
    <row r="50" spans="1:15" x14ac:dyDescent="0.3">
      <c r="A50" s="15"/>
      <c r="B50" s="117"/>
      <c r="C50" s="118"/>
      <c r="D50" s="88"/>
      <c r="E50" s="118"/>
      <c r="F50" s="2"/>
      <c r="G50" s="118"/>
      <c r="H50" s="98"/>
      <c r="I50" s="118"/>
      <c r="J50" s="79">
        <f t="shared" si="0"/>
        <v>0</v>
      </c>
      <c r="K50" s="12"/>
      <c r="L50" s="61">
        <f>D50*H50</f>
        <v>0</v>
      </c>
      <c r="M50" s="13"/>
    </row>
    <row r="51" spans="1:15" x14ac:dyDescent="0.3">
      <c r="A51" s="15"/>
      <c r="B51" s="117"/>
      <c r="C51" s="118"/>
      <c r="D51" s="88"/>
      <c r="E51" s="118"/>
      <c r="F51" s="2"/>
      <c r="G51" s="118"/>
      <c r="H51" s="98"/>
      <c r="I51" s="118"/>
      <c r="J51" s="79">
        <f t="shared" si="0"/>
        <v>0</v>
      </c>
      <c r="K51" s="12"/>
      <c r="L51" s="61">
        <f>D51*H51</f>
        <v>0</v>
      </c>
      <c r="M51" s="13"/>
    </row>
    <row r="52" spans="1:15" x14ac:dyDescent="0.3">
      <c r="A52" s="15"/>
      <c r="B52" s="117"/>
      <c r="C52" s="118"/>
      <c r="D52" s="105"/>
      <c r="E52" s="103"/>
      <c r="F52" s="104"/>
      <c r="G52" s="103"/>
      <c r="H52" s="105"/>
      <c r="I52" s="118"/>
      <c r="J52" s="79">
        <f t="shared" si="0"/>
        <v>0</v>
      </c>
      <c r="K52" s="12"/>
      <c r="L52" s="61">
        <f>D52*H52</f>
        <v>0</v>
      </c>
      <c r="M52" s="13"/>
    </row>
    <row r="53" spans="1:15" ht="7.5" customHeight="1" x14ac:dyDescent="0.3">
      <c r="A53" s="15"/>
      <c r="B53" s="32"/>
      <c r="C53" s="118"/>
      <c r="D53" s="106"/>
      <c r="E53" s="103"/>
      <c r="F53" s="107"/>
      <c r="G53" s="103"/>
      <c r="H53" s="106"/>
      <c r="I53" s="118"/>
      <c r="J53" s="58"/>
      <c r="K53" s="12"/>
      <c r="L53" s="62"/>
      <c r="M53" s="13"/>
    </row>
    <row r="54" spans="1:15" x14ac:dyDescent="0.3">
      <c r="A54" s="15"/>
      <c r="B54" s="16" t="s">
        <v>18</v>
      </c>
      <c r="C54" s="118"/>
      <c r="D54" s="108"/>
      <c r="E54" s="103"/>
      <c r="F54" s="109"/>
      <c r="G54" s="103"/>
      <c r="H54" s="108"/>
      <c r="I54" s="118"/>
      <c r="J54" s="76">
        <f t="shared" si="0"/>
        <v>0</v>
      </c>
      <c r="K54" s="43"/>
      <c r="L54" s="78">
        <f>SUM(L55:L57)</f>
        <v>0</v>
      </c>
      <c r="M54" s="13"/>
    </row>
    <row r="55" spans="1:15" x14ac:dyDescent="0.3">
      <c r="A55" s="15"/>
      <c r="B55" s="117"/>
      <c r="C55" s="118"/>
      <c r="D55" s="88"/>
      <c r="E55" s="118"/>
      <c r="F55" s="2"/>
      <c r="G55" s="103"/>
      <c r="H55" s="98"/>
      <c r="I55" s="118"/>
      <c r="J55" s="79">
        <f t="shared" si="0"/>
        <v>0</v>
      </c>
      <c r="K55" s="12"/>
      <c r="L55" s="61">
        <f>D55*H55</f>
        <v>0</v>
      </c>
      <c r="M55" s="13"/>
    </row>
    <row r="56" spans="1:15" x14ac:dyDescent="0.3">
      <c r="A56" s="15"/>
      <c r="B56" s="117"/>
      <c r="C56" s="118"/>
      <c r="D56" s="105"/>
      <c r="E56" s="103"/>
      <c r="F56" s="104"/>
      <c r="G56" s="103"/>
      <c r="H56" s="105"/>
      <c r="I56" s="118"/>
      <c r="J56" s="79">
        <f t="shared" si="0"/>
        <v>0</v>
      </c>
      <c r="K56" s="12"/>
      <c r="L56" s="61">
        <f>D56*H56</f>
        <v>0</v>
      </c>
      <c r="M56" s="13"/>
    </row>
    <row r="57" spans="1:15" x14ac:dyDescent="0.3">
      <c r="A57" s="15"/>
      <c r="B57" s="117"/>
      <c r="C57" s="118"/>
      <c r="D57" s="105"/>
      <c r="E57" s="103"/>
      <c r="F57" s="104"/>
      <c r="G57" s="103"/>
      <c r="H57" s="105"/>
      <c r="I57" s="118"/>
      <c r="J57" s="79">
        <f t="shared" si="0"/>
        <v>0</v>
      </c>
      <c r="K57" s="12"/>
      <c r="L57" s="61">
        <f>D57*H57</f>
        <v>0</v>
      </c>
      <c r="M57" s="13"/>
    </row>
    <row r="58" spans="1:15" ht="7.5" customHeight="1" x14ac:dyDescent="0.3">
      <c r="A58" s="15"/>
      <c r="B58" s="118"/>
      <c r="C58" s="118"/>
      <c r="D58" s="118"/>
      <c r="E58" s="118"/>
      <c r="F58" s="25"/>
      <c r="G58" s="118"/>
      <c r="H58" s="31"/>
      <c r="I58" s="118"/>
      <c r="J58" s="79"/>
      <c r="K58" s="12"/>
      <c r="L58" s="62"/>
      <c r="M58" s="13"/>
    </row>
    <row r="59" spans="1:15" x14ac:dyDescent="0.3">
      <c r="A59" s="15"/>
      <c r="B59" s="86" t="s">
        <v>83</v>
      </c>
      <c r="C59" s="87"/>
      <c r="D59" s="119" t="s">
        <v>91</v>
      </c>
      <c r="E59" s="118"/>
      <c r="F59" s="25"/>
      <c r="G59" s="118"/>
      <c r="H59" s="118"/>
      <c r="I59" s="118"/>
      <c r="J59" s="94">
        <f t="shared" si="0"/>
        <v>0</v>
      </c>
      <c r="K59" s="12"/>
      <c r="L59" s="92"/>
      <c r="M59" s="13"/>
      <c r="O59" s="97"/>
    </row>
    <row r="60" spans="1:15" ht="7.5" customHeight="1" x14ac:dyDescent="0.3">
      <c r="A60" s="15"/>
      <c r="B60" s="118"/>
      <c r="C60" s="118"/>
      <c r="D60" s="118"/>
      <c r="E60" s="118"/>
      <c r="F60" s="25"/>
      <c r="G60" s="118"/>
      <c r="H60" s="118"/>
      <c r="I60" s="118"/>
      <c r="J60" s="58"/>
      <c r="K60" s="12"/>
      <c r="L60" s="62"/>
      <c r="M60" s="13"/>
    </row>
    <row r="61" spans="1:15" x14ac:dyDescent="0.3">
      <c r="A61" s="15"/>
      <c r="B61" s="16" t="s">
        <v>17</v>
      </c>
      <c r="C61" s="118"/>
      <c r="D61" s="118"/>
      <c r="E61" s="118"/>
      <c r="F61" s="25"/>
      <c r="G61" s="118"/>
      <c r="H61" s="118"/>
      <c r="I61" s="118"/>
      <c r="J61" s="73">
        <f t="shared" si="0"/>
        <v>0</v>
      </c>
      <c r="K61" s="43"/>
      <c r="L61" s="63">
        <f>L14+L18+L27+L35+L42+L49+L54+L59</f>
        <v>0</v>
      </c>
      <c r="M61" s="13"/>
    </row>
    <row r="62" spans="1:15" x14ac:dyDescent="0.3">
      <c r="A62" s="15"/>
      <c r="B62" s="16" t="s">
        <v>16</v>
      </c>
      <c r="C62" s="118"/>
      <c r="D62" s="118"/>
      <c r="E62" s="118"/>
      <c r="F62" s="25"/>
      <c r="G62" s="118"/>
      <c r="H62" s="118"/>
      <c r="I62" s="118"/>
      <c r="J62" s="73" t="e">
        <f t="shared" si="0"/>
        <v>#DIV/0!</v>
      </c>
      <c r="K62" s="43"/>
      <c r="L62" s="64" t="e">
        <f>L61/D7</f>
        <v>#DIV/0!</v>
      </c>
      <c r="M62" s="13"/>
    </row>
    <row r="63" spans="1:15" ht="7.5" customHeight="1" x14ac:dyDescent="0.3">
      <c r="A63" s="15"/>
      <c r="B63" s="118"/>
      <c r="C63" s="118"/>
      <c r="D63" s="118"/>
      <c r="E63" s="118"/>
      <c r="F63" s="25"/>
      <c r="G63" s="118"/>
      <c r="H63" s="118"/>
      <c r="I63" s="118"/>
      <c r="J63" s="72"/>
      <c r="K63" s="12"/>
      <c r="L63" s="62"/>
      <c r="M63" s="13"/>
    </row>
    <row r="64" spans="1:15" ht="18" thickBot="1" x14ac:dyDescent="0.35">
      <c r="A64" s="15"/>
      <c r="B64" s="16" t="s">
        <v>59</v>
      </c>
      <c r="C64" s="16"/>
      <c r="D64" s="16"/>
      <c r="E64" s="16"/>
      <c r="F64" s="36"/>
      <c r="G64" s="16"/>
      <c r="H64" s="16"/>
      <c r="I64" s="16"/>
      <c r="J64" s="74">
        <f t="shared" si="0"/>
        <v>0</v>
      </c>
      <c r="K64" s="43"/>
      <c r="L64" s="65">
        <f>L10-L61</f>
        <v>0</v>
      </c>
      <c r="M64" s="13"/>
    </row>
    <row r="65" spans="1:13" ht="7.5" customHeight="1" thickTop="1" x14ac:dyDescent="0.3">
      <c r="A65" s="15"/>
      <c r="B65" s="118"/>
      <c r="C65" s="118"/>
      <c r="D65" s="118"/>
      <c r="E65" s="118"/>
      <c r="F65" s="25"/>
      <c r="G65" s="118"/>
      <c r="H65" s="118"/>
      <c r="I65" s="118"/>
      <c r="J65" s="58"/>
      <c r="K65" s="12"/>
      <c r="L65" s="62"/>
      <c r="M65" s="13"/>
    </row>
    <row r="66" spans="1:13" x14ac:dyDescent="0.3">
      <c r="A66" s="15"/>
      <c r="B66" s="21" t="s">
        <v>15</v>
      </c>
      <c r="C66" s="118"/>
      <c r="D66" s="118"/>
      <c r="E66" s="118"/>
      <c r="F66" s="25"/>
      <c r="G66" s="118"/>
      <c r="H66" s="118"/>
      <c r="I66" s="118"/>
      <c r="J66" s="58"/>
      <c r="K66" s="12"/>
      <c r="L66" s="66"/>
      <c r="M66" s="13"/>
    </row>
    <row r="67" spans="1:13" ht="18" customHeight="1" x14ac:dyDescent="0.3">
      <c r="A67" s="15"/>
      <c r="B67" s="126" t="s">
        <v>52</v>
      </c>
      <c r="C67" s="126"/>
      <c r="D67" s="126"/>
      <c r="E67" s="127"/>
      <c r="F67" s="127"/>
      <c r="G67" s="127"/>
      <c r="H67" s="127"/>
      <c r="I67" s="127"/>
      <c r="J67" s="93">
        <f>L67*$L$1</f>
        <v>0</v>
      </c>
      <c r="K67" s="12"/>
      <c r="L67" s="91"/>
      <c r="M67" s="13"/>
    </row>
    <row r="68" spans="1:13" ht="18" customHeight="1" x14ac:dyDescent="0.3">
      <c r="A68" s="15"/>
      <c r="B68" s="132" t="s">
        <v>53</v>
      </c>
      <c r="C68" s="132"/>
      <c r="D68" s="132"/>
      <c r="E68" s="127"/>
      <c r="F68" s="127"/>
      <c r="G68" s="127"/>
      <c r="H68" s="127"/>
      <c r="I68" s="127"/>
      <c r="J68" s="93">
        <f t="shared" ref="J68:J73" si="3">L68*$L$1</f>
        <v>0</v>
      </c>
      <c r="K68" s="12"/>
      <c r="L68" s="91"/>
      <c r="M68" s="13"/>
    </row>
    <row r="69" spans="1:13" ht="18" customHeight="1" x14ac:dyDescent="0.3">
      <c r="A69" s="15"/>
      <c r="B69" s="132" t="s">
        <v>54</v>
      </c>
      <c r="C69" s="132"/>
      <c r="D69" s="132"/>
      <c r="E69" s="127"/>
      <c r="F69" s="127"/>
      <c r="G69" s="127"/>
      <c r="H69" s="127"/>
      <c r="I69" s="127"/>
      <c r="J69" s="93">
        <f t="shared" si="3"/>
        <v>0</v>
      </c>
      <c r="K69" s="12"/>
      <c r="L69" s="91"/>
      <c r="M69" s="13"/>
    </row>
    <row r="70" spans="1:13" ht="18" customHeight="1" x14ac:dyDescent="0.3">
      <c r="A70" s="15"/>
      <c r="B70" s="126" t="s">
        <v>55</v>
      </c>
      <c r="C70" s="126"/>
      <c r="D70" s="126"/>
      <c r="E70" s="127"/>
      <c r="F70" s="127"/>
      <c r="G70" s="127"/>
      <c r="H70" s="127"/>
      <c r="I70" s="127"/>
      <c r="J70" s="93">
        <f t="shared" si="3"/>
        <v>0</v>
      </c>
      <c r="K70" s="12"/>
      <c r="L70" s="110"/>
      <c r="M70" s="13"/>
    </row>
    <row r="71" spans="1:13" ht="18" customHeight="1" x14ac:dyDescent="0.3">
      <c r="A71" s="15"/>
      <c r="B71" s="126" t="s">
        <v>56</v>
      </c>
      <c r="C71" s="126"/>
      <c r="D71" s="126"/>
      <c r="E71" s="127"/>
      <c r="F71" s="127"/>
      <c r="G71" s="127"/>
      <c r="H71" s="127"/>
      <c r="I71" s="127"/>
      <c r="J71" s="93">
        <f t="shared" si="3"/>
        <v>0</v>
      </c>
      <c r="K71" s="12"/>
      <c r="L71" s="91"/>
      <c r="M71" s="13"/>
    </row>
    <row r="72" spans="1:13" ht="18" customHeight="1" x14ac:dyDescent="0.3">
      <c r="A72" s="15"/>
      <c r="B72" s="126" t="s">
        <v>57</v>
      </c>
      <c r="C72" s="126"/>
      <c r="D72" s="126"/>
      <c r="E72" s="127"/>
      <c r="F72" s="127"/>
      <c r="G72" s="127"/>
      <c r="H72" s="127"/>
      <c r="I72" s="127"/>
      <c r="J72" s="93">
        <f t="shared" si="3"/>
        <v>0</v>
      </c>
      <c r="K72" s="12"/>
      <c r="L72" s="110"/>
      <c r="M72" s="13"/>
    </row>
    <row r="73" spans="1:13" ht="18" customHeight="1" x14ac:dyDescent="0.3">
      <c r="A73" s="15"/>
      <c r="B73" s="126" t="s">
        <v>61</v>
      </c>
      <c r="C73" s="126"/>
      <c r="D73" s="126"/>
      <c r="E73" s="127"/>
      <c r="F73" s="127"/>
      <c r="G73" s="127"/>
      <c r="H73" s="127"/>
      <c r="I73" s="127"/>
      <c r="J73" s="93">
        <f t="shared" si="3"/>
        <v>0</v>
      </c>
      <c r="K73" s="12"/>
      <c r="L73" s="91"/>
      <c r="M73" s="13"/>
    </row>
    <row r="74" spans="1:13" ht="7.5" customHeight="1" x14ac:dyDescent="0.3">
      <c r="A74" s="15"/>
      <c r="B74" s="118"/>
      <c r="C74" s="118"/>
      <c r="D74" s="118"/>
      <c r="E74" s="118"/>
      <c r="F74" s="25"/>
      <c r="G74" s="118"/>
      <c r="H74" s="118"/>
      <c r="I74" s="118"/>
      <c r="J74" s="58"/>
      <c r="K74" s="12"/>
      <c r="L74" s="62"/>
      <c r="M74" s="13"/>
    </row>
    <row r="75" spans="1:13" x14ac:dyDescent="0.3">
      <c r="A75" s="15"/>
      <c r="B75" s="16" t="s">
        <v>14</v>
      </c>
      <c r="C75" s="118"/>
      <c r="D75" s="118"/>
      <c r="E75" s="118"/>
      <c r="F75" s="25"/>
      <c r="G75" s="118"/>
      <c r="H75" s="118"/>
      <c r="I75" s="118"/>
      <c r="J75" s="73">
        <f t="shared" ref="J75:J81" si="4">L75*$L$1</f>
        <v>0</v>
      </c>
      <c r="K75" s="43"/>
      <c r="L75" s="63">
        <f>SUM(L66:L73)</f>
        <v>0</v>
      </c>
      <c r="M75" s="13"/>
    </row>
    <row r="76" spans="1:13" x14ac:dyDescent="0.3">
      <c r="A76" s="15"/>
      <c r="B76" s="16" t="s">
        <v>13</v>
      </c>
      <c r="C76" s="118"/>
      <c r="D76" s="118"/>
      <c r="E76" s="118"/>
      <c r="F76" s="25"/>
      <c r="G76" s="118"/>
      <c r="H76" s="118"/>
      <c r="I76" s="118"/>
      <c r="J76" s="73" t="e">
        <f t="shared" si="4"/>
        <v>#DIV/0!</v>
      </c>
      <c r="K76" s="43"/>
      <c r="L76" s="64" t="e">
        <f>L75/D7</f>
        <v>#DIV/0!</v>
      </c>
      <c r="M76" s="13"/>
    </row>
    <row r="77" spans="1:13" x14ac:dyDescent="0.3">
      <c r="A77" s="15"/>
      <c r="B77" s="118"/>
      <c r="C77" s="118"/>
      <c r="D77" s="118"/>
      <c r="E77" s="118"/>
      <c r="F77" s="25"/>
      <c r="G77" s="118"/>
      <c r="H77" s="118"/>
      <c r="I77" s="118"/>
      <c r="J77" s="58"/>
      <c r="K77" s="12"/>
      <c r="L77" s="62"/>
      <c r="M77" s="13"/>
    </row>
    <row r="78" spans="1:13" x14ac:dyDescent="0.3">
      <c r="A78" s="15"/>
      <c r="B78" s="16" t="s">
        <v>12</v>
      </c>
      <c r="C78" s="118"/>
      <c r="D78" s="118"/>
      <c r="E78" s="118"/>
      <c r="F78" s="25"/>
      <c r="G78" s="118"/>
      <c r="H78" s="118"/>
      <c r="I78" s="118"/>
      <c r="J78" s="73">
        <f t="shared" si="4"/>
        <v>0</v>
      </c>
      <c r="K78" s="43"/>
      <c r="L78" s="63">
        <f>L61+L75</f>
        <v>0</v>
      </c>
      <c r="M78" s="13"/>
    </row>
    <row r="79" spans="1:13" x14ac:dyDescent="0.3">
      <c r="A79" s="15"/>
      <c r="B79" s="16" t="s">
        <v>11</v>
      </c>
      <c r="C79" s="118"/>
      <c r="D79" s="118"/>
      <c r="E79" s="118"/>
      <c r="F79" s="25"/>
      <c r="G79" s="118"/>
      <c r="H79" s="118"/>
      <c r="I79" s="118"/>
      <c r="J79" s="73" t="e">
        <f t="shared" si="4"/>
        <v>#DIV/0!</v>
      </c>
      <c r="K79" s="43"/>
      <c r="L79" s="64" t="e">
        <f>L78/D7</f>
        <v>#DIV/0!</v>
      </c>
      <c r="M79" s="13"/>
    </row>
    <row r="80" spans="1:13" x14ac:dyDescent="0.3">
      <c r="A80" s="15"/>
      <c r="B80" s="118"/>
      <c r="C80" s="118"/>
      <c r="D80" s="118"/>
      <c r="E80" s="118"/>
      <c r="F80" s="25"/>
      <c r="G80" s="118"/>
      <c r="H80" s="118"/>
      <c r="I80" s="118"/>
      <c r="J80" s="72"/>
      <c r="K80" s="12"/>
      <c r="L80" s="62"/>
      <c r="M80" s="13"/>
    </row>
    <row r="81" spans="1:26" ht="18" thickBot="1" x14ac:dyDescent="0.35">
      <c r="A81" s="15"/>
      <c r="B81" s="16" t="s">
        <v>10</v>
      </c>
      <c r="C81" s="16"/>
      <c r="D81" s="16"/>
      <c r="E81" s="16"/>
      <c r="F81" s="36"/>
      <c r="G81" s="16"/>
      <c r="H81" s="16"/>
      <c r="I81" s="16"/>
      <c r="J81" s="74">
        <f t="shared" si="4"/>
        <v>0</v>
      </c>
      <c r="K81" s="43"/>
      <c r="L81" s="65">
        <f>L10-L78</f>
        <v>0</v>
      </c>
      <c r="M81" s="13"/>
    </row>
    <row r="82" spans="1:26" ht="18" thickTop="1" x14ac:dyDescent="0.3">
      <c r="A82" s="15"/>
      <c r="B82" s="118"/>
      <c r="C82" s="118"/>
      <c r="D82" s="118"/>
      <c r="E82" s="118"/>
      <c r="F82" s="25"/>
      <c r="G82" s="118"/>
      <c r="H82" s="118"/>
      <c r="I82" s="118"/>
      <c r="J82" s="58"/>
      <c r="K82" s="12"/>
      <c r="L82" s="58"/>
      <c r="M82" s="13"/>
    </row>
    <row r="83" spans="1:26" x14ac:dyDescent="0.3">
      <c r="A83" s="15"/>
      <c r="B83" s="118" t="s">
        <v>9</v>
      </c>
      <c r="C83" s="118"/>
      <c r="D83" s="118"/>
      <c r="E83" s="118"/>
      <c r="F83" s="25"/>
      <c r="G83" s="118"/>
      <c r="H83" s="118"/>
      <c r="I83" s="118"/>
      <c r="J83" s="67"/>
      <c r="K83" s="118"/>
      <c r="L83" s="67"/>
      <c r="M83" s="23"/>
    </row>
    <row r="84" spans="1:26" s="3" customFormat="1" x14ac:dyDescent="0.3">
      <c r="A84" s="29"/>
      <c r="B84" s="128"/>
      <c r="C84" s="128"/>
      <c r="D84" s="128"/>
      <c r="E84" s="128"/>
      <c r="F84" s="128"/>
      <c r="G84" s="128"/>
      <c r="H84" s="128"/>
      <c r="I84" s="128"/>
      <c r="J84" s="128"/>
      <c r="K84" s="128"/>
      <c r="L84" s="128"/>
      <c r="M84" s="28"/>
      <c r="N84" s="45"/>
      <c r="O84" s="45"/>
      <c r="P84" s="45"/>
      <c r="Q84" s="45"/>
      <c r="R84" s="45"/>
      <c r="S84" s="45"/>
      <c r="T84" s="45"/>
      <c r="U84" s="45"/>
      <c r="V84" s="45"/>
      <c r="W84" s="45"/>
      <c r="X84" s="45"/>
      <c r="Y84" s="45"/>
      <c r="Z84" s="45"/>
    </row>
    <row r="85" spans="1:26" s="3" customFormat="1" x14ac:dyDescent="0.3">
      <c r="A85" s="29"/>
      <c r="B85" s="129"/>
      <c r="C85" s="129"/>
      <c r="D85" s="129"/>
      <c r="E85" s="129"/>
      <c r="F85" s="129"/>
      <c r="G85" s="129"/>
      <c r="H85" s="129"/>
      <c r="I85" s="129"/>
      <c r="J85" s="129"/>
      <c r="K85" s="129"/>
      <c r="L85" s="129"/>
      <c r="M85" s="28"/>
      <c r="N85" s="45"/>
      <c r="O85" s="45"/>
      <c r="P85" s="45"/>
      <c r="Q85" s="45"/>
      <c r="R85" s="45"/>
      <c r="S85" s="45"/>
      <c r="T85" s="45"/>
      <c r="U85" s="45"/>
      <c r="V85" s="45"/>
      <c r="W85" s="45"/>
      <c r="X85" s="45"/>
      <c r="Y85" s="45"/>
      <c r="Z85" s="45"/>
    </row>
    <row r="86" spans="1:26" s="3" customFormat="1" x14ac:dyDescent="0.3">
      <c r="A86" s="29"/>
      <c r="B86" s="125"/>
      <c r="C86" s="125"/>
      <c r="D86" s="125"/>
      <c r="E86" s="125"/>
      <c r="F86" s="125"/>
      <c r="G86" s="125"/>
      <c r="H86" s="125"/>
      <c r="I86" s="125"/>
      <c r="J86" s="125"/>
      <c r="K86" s="125"/>
      <c r="L86" s="125"/>
      <c r="M86" s="28"/>
      <c r="N86" s="45"/>
      <c r="O86" s="45"/>
      <c r="P86" s="45"/>
      <c r="Q86" s="45"/>
      <c r="R86" s="45"/>
      <c r="S86" s="45"/>
      <c r="T86" s="45"/>
      <c r="U86" s="45"/>
      <c r="V86" s="45"/>
      <c r="W86" s="45"/>
      <c r="X86" s="45"/>
      <c r="Y86" s="45"/>
      <c r="Z86" s="45"/>
    </row>
    <row r="87" spans="1:26" s="3" customFormat="1" x14ac:dyDescent="0.3">
      <c r="A87" s="29"/>
      <c r="B87" s="125"/>
      <c r="C87" s="125"/>
      <c r="D87" s="125"/>
      <c r="E87" s="125"/>
      <c r="F87" s="125"/>
      <c r="G87" s="125"/>
      <c r="H87" s="125"/>
      <c r="I87" s="125"/>
      <c r="J87" s="125"/>
      <c r="K87" s="125"/>
      <c r="L87" s="125"/>
      <c r="M87" s="28"/>
      <c r="N87" s="45"/>
      <c r="O87" s="45"/>
      <c r="P87" s="45"/>
      <c r="Q87" s="45"/>
      <c r="R87" s="45"/>
      <c r="S87" s="45"/>
      <c r="T87" s="45"/>
      <c r="U87" s="45"/>
      <c r="V87" s="45"/>
      <c r="W87" s="45"/>
      <c r="X87" s="45"/>
      <c r="Y87" s="45"/>
      <c r="Z87" s="45"/>
    </row>
    <row r="88" spans="1:26" s="3" customFormat="1" x14ac:dyDescent="0.3">
      <c r="A88" s="29"/>
      <c r="B88" s="125"/>
      <c r="C88" s="125"/>
      <c r="D88" s="125"/>
      <c r="E88" s="125"/>
      <c r="F88" s="125"/>
      <c r="G88" s="125"/>
      <c r="H88" s="125"/>
      <c r="I88" s="125"/>
      <c r="J88" s="125"/>
      <c r="K88" s="125"/>
      <c r="L88" s="125"/>
      <c r="M88" s="28"/>
      <c r="N88" s="45"/>
      <c r="O88" s="45"/>
      <c r="P88" s="45"/>
      <c r="Q88" s="45"/>
      <c r="R88" s="45"/>
      <c r="S88" s="45"/>
      <c r="T88" s="45"/>
      <c r="U88" s="45"/>
      <c r="V88" s="45"/>
      <c r="W88" s="45"/>
      <c r="X88" s="45"/>
      <c r="Y88" s="45"/>
      <c r="Z88" s="45"/>
    </row>
    <row r="89" spans="1:26" x14ac:dyDescent="0.3">
      <c r="A89" s="15"/>
      <c r="B89" s="118"/>
      <c r="C89" s="118"/>
      <c r="D89" s="118"/>
      <c r="E89" s="118"/>
      <c r="F89" s="25"/>
      <c r="G89" s="118"/>
      <c r="H89" s="118"/>
      <c r="I89" s="118"/>
      <c r="J89" s="67"/>
      <c r="K89" s="118"/>
      <c r="L89" s="67"/>
      <c r="M89" s="23"/>
    </row>
    <row r="90" spans="1:26" x14ac:dyDescent="0.3">
      <c r="A90" s="15"/>
      <c r="B90" s="21" t="s">
        <v>8</v>
      </c>
      <c r="C90" s="118"/>
      <c r="D90" s="22" t="s">
        <v>7</v>
      </c>
      <c r="E90" s="118"/>
      <c r="F90" s="25" t="s">
        <v>6</v>
      </c>
      <c r="G90" s="118"/>
      <c r="H90" s="22" t="s">
        <v>5</v>
      </c>
      <c r="I90" s="118"/>
      <c r="J90" s="67"/>
      <c r="K90" s="118"/>
      <c r="L90" s="67"/>
      <c r="M90" s="23"/>
    </row>
    <row r="91" spans="1:26" x14ac:dyDescent="0.3">
      <c r="A91" s="15"/>
      <c r="B91" s="118"/>
      <c r="C91" s="118"/>
      <c r="D91" s="9">
        <v>0.1</v>
      </c>
      <c r="E91" s="118"/>
      <c r="F91" s="25"/>
      <c r="G91" s="118"/>
      <c r="H91" s="9">
        <v>0.1</v>
      </c>
      <c r="I91" s="118"/>
      <c r="J91" s="67"/>
      <c r="K91" s="118"/>
      <c r="L91" s="67"/>
      <c r="M91" s="23"/>
    </row>
    <row r="92" spans="1:26" x14ac:dyDescent="0.3">
      <c r="A92" s="15"/>
      <c r="B92" s="118"/>
      <c r="C92" s="118"/>
      <c r="D92" s="52"/>
      <c r="E92" s="16"/>
      <c r="F92" s="35" t="s">
        <v>3</v>
      </c>
      <c r="G92" s="16"/>
      <c r="H92" s="52"/>
      <c r="I92" s="118"/>
      <c r="J92" s="67"/>
      <c r="K92" s="118"/>
      <c r="L92" s="67"/>
      <c r="M92" s="23"/>
    </row>
    <row r="93" spans="1:26" x14ac:dyDescent="0.3">
      <c r="A93" s="15"/>
      <c r="B93" s="24" t="s">
        <v>4</v>
      </c>
      <c r="C93" s="118"/>
      <c r="D93" s="52">
        <f>F93*(1-D91)</f>
        <v>0</v>
      </c>
      <c r="E93" s="16"/>
      <c r="F93" s="36">
        <f>D7</f>
        <v>0</v>
      </c>
      <c r="G93" s="16"/>
      <c r="H93" s="35">
        <f>F93*(1+H91)</f>
        <v>0</v>
      </c>
      <c r="I93" s="118"/>
      <c r="J93" s="67"/>
      <c r="K93" s="118"/>
      <c r="L93" s="67"/>
      <c r="M93" s="23"/>
    </row>
    <row r="94" spans="1:26" ht="4.5" customHeight="1" x14ac:dyDescent="0.3">
      <c r="A94" s="15"/>
      <c r="B94" s="118"/>
      <c r="C94" s="118"/>
      <c r="D94" s="118"/>
      <c r="E94" s="118"/>
      <c r="F94" s="25"/>
      <c r="G94" s="118"/>
      <c r="H94" s="118"/>
      <c r="I94" s="118"/>
      <c r="J94" s="67"/>
      <c r="K94" s="118"/>
      <c r="L94" s="67"/>
      <c r="M94" s="23"/>
    </row>
    <row r="95" spans="1:26" x14ac:dyDescent="0.3">
      <c r="A95" s="15"/>
      <c r="B95" s="118" t="s">
        <v>2</v>
      </c>
      <c r="C95" s="118"/>
      <c r="D95" s="26" t="e">
        <f>$L$61/D93</f>
        <v>#DIV/0!</v>
      </c>
      <c r="E95" s="118"/>
      <c r="F95" s="26" t="e">
        <f>$L$61/F93</f>
        <v>#DIV/0!</v>
      </c>
      <c r="G95" s="118"/>
      <c r="H95" s="26" t="e">
        <f>$L$61/H93</f>
        <v>#DIV/0!</v>
      </c>
      <c r="I95" s="118"/>
      <c r="J95" s="67"/>
      <c r="K95" s="118"/>
      <c r="L95" s="67"/>
      <c r="M95" s="23"/>
    </row>
    <row r="96" spans="1:26" ht="4.5" customHeight="1" x14ac:dyDescent="0.3">
      <c r="A96" s="15"/>
      <c r="B96" s="118"/>
      <c r="C96" s="118"/>
      <c r="D96" s="118"/>
      <c r="E96" s="118"/>
      <c r="F96" s="25"/>
      <c r="G96" s="118"/>
      <c r="H96" s="118"/>
      <c r="I96" s="118"/>
      <c r="J96" s="67"/>
      <c r="K96" s="118"/>
      <c r="L96" s="67"/>
      <c r="M96" s="23"/>
    </row>
    <row r="97" spans="1:13" x14ac:dyDescent="0.3">
      <c r="A97" s="15"/>
      <c r="B97" s="118" t="s">
        <v>1</v>
      </c>
      <c r="C97" s="118"/>
      <c r="D97" s="26" t="e">
        <f>$L$75/D93</f>
        <v>#DIV/0!</v>
      </c>
      <c r="E97" s="118"/>
      <c r="F97" s="26" t="e">
        <f>$L$75/F93</f>
        <v>#DIV/0!</v>
      </c>
      <c r="G97" s="118"/>
      <c r="H97" s="26" t="e">
        <f>$L$75/H93</f>
        <v>#DIV/0!</v>
      </c>
      <c r="I97" s="118"/>
      <c r="J97" s="67"/>
      <c r="K97" s="118"/>
      <c r="L97" s="67"/>
      <c r="M97" s="23"/>
    </row>
    <row r="98" spans="1:13" ht="3.75" customHeight="1" x14ac:dyDescent="0.3">
      <c r="A98" s="15"/>
      <c r="B98" s="118"/>
      <c r="C98" s="118"/>
      <c r="D98" s="118"/>
      <c r="E98" s="118"/>
      <c r="F98" s="25"/>
      <c r="G98" s="118"/>
      <c r="H98" s="118"/>
      <c r="I98" s="118"/>
      <c r="J98" s="67"/>
      <c r="K98" s="118"/>
      <c r="L98" s="67"/>
      <c r="M98" s="23"/>
    </row>
    <row r="99" spans="1:13" x14ac:dyDescent="0.3">
      <c r="A99" s="15"/>
      <c r="B99" s="118" t="s">
        <v>0</v>
      </c>
      <c r="C99" s="118"/>
      <c r="D99" s="26" t="e">
        <f>$L$78/D93</f>
        <v>#DIV/0!</v>
      </c>
      <c r="E99" s="118"/>
      <c r="F99" s="26" t="e">
        <f>$L$78/F93</f>
        <v>#DIV/0!</v>
      </c>
      <c r="G99" s="118"/>
      <c r="H99" s="26" t="e">
        <f>$L$78/H93</f>
        <v>#DIV/0!</v>
      </c>
      <c r="I99" s="118"/>
      <c r="J99" s="67"/>
      <c r="K99" s="118"/>
      <c r="L99" s="67"/>
      <c r="M99" s="23"/>
    </row>
    <row r="100" spans="1:13" ht="5.25" customHeight="1" x14ac:dyDescent="0.3">
      <c r="A100" s="15"/>
      <c r="B100" s="118"/>
      <c r="C100" s="118"/>
      <c r="D100" s="118"/>
      <c r="E100" s="118"/>
      <c r="F100" s="25"/>
      <c r="G100" s="118"/>
      <c r="H100" s="118"/>
      <c r="I100" s="118"/>
      <c r="J100" s="67"/>
      <c r="K100" s="118"/>
      <c r="L100" s="67"/>
      <c r="M100" s="23"/>
    </row>
    <row r="101" spans="1:13" x14ac:dyDescent="0.3">
      <c r="A101" s="15"/>
      <c r="B101" s="118"/>
      <c r="C101" s="118"/>
      <c r="D101" s="118"/>
      <c r="E101" s="118"/>
      <c r="F101" s="25"/>
      <c r="G101" s="118"/>
      <c r="H101" s="118"/>
      <c r="I101" s="118"/>
      <c r="J101" s="67"/>
      <c r="K101" s="118"/>
      <c r="L101" s="67"/>
      <c r="M101" s="23"/>
    </row>
    <row r="102" spans="1:13" x14ac:dyDescent="0.3">
      <c r="A102" s="15"/>
      <c r="B102" s="118"/>
      <c r="C102" s="118"/>
      <c r="D102" s="16"/>
      <c r="E102" s="16"/>
      <c r="F102" s="36" t="s">
        <v>4</v>
      </c>
      <c r="G102" s="16"/>
      <c r="H102" s="16"/>
      <c r="I102" s="118"/>
      <c r="J102" s="67"/>
      <c r="K102" s="118"/>
      <c r="L102" s="67"/>
      <c r="M102" s="23"/>
    </row>
    <row r="103" spans="1:13" x14ac:dyDescent="0.3">
      <c r="A103" s="15"/>
      <c r="B103" s="24" t="s">
        <v>3</v>
      </c>
      <c r="C103" s="118"/>
      <c r="D103" s="20">
        <f>F103*(1-D91)</f>
        <v>0</v>
      </c>
      <c r="E103" s="16"/>
      <c r="F103" s="53">
        <f>H7</f>
        <v>0</v>
      </c>
      <c r="G103" s="16"/>
      <c r="H103" s="20">
        <f>F103*(1+H91)</f>
        <v>0</v>
      </c>
      <c r="I103" s="118"/>
      <c r="J103" s="67"/>
      <c r="K103" s="118"/>
      <c r="L103" s="67"/>
      <c r="M103" s="23"/>
    </row>
    <row r="104" spans="1:13" ht="4.5" customHeight="1" x14ac:dyDescent="0.3">
      <c r="A104" s="15"/>
      <c r="B104" s="118"/>
      <c r="C104" s="118"/>
      <c r="D104" s="118"/>
      <c r="E104" s="118"/>
      <c r="F104" s="25"/>
      <c r="G104" s="118"/>
      <c r="H104" s="118"/>
      <c r="I104" s="118"/>
      <c r="J104" s="67"/>
      <c r="K104" s="118"/>
      <c r="L104" s="67"/>
      <c r="M104" s="23"/>
    </row>
    <row r="105" spans="1:13" x14ac:dyDescent="0.3">
      <c r="A105" s="15"/>
      <c r="B105" s="118" t="s">
        <v>2</v>
      </c>
      <c r="C105" s="118"/>
      <c r="D105" s="27" t="e">
        <f>$L$61/D103</f>
        <v>#DIV/0!</v>
      </c>
      <c r="E105" s="118"/>
      <c r="F105" s="27" t="e">
        <f>$L$61/F103</f>
        <v>#DIV/0!</v>
      </c>
      <c r="G105" s="118"/>
      <c r="H105" s="27" t="e">
        <f>$L$61/H103</f>
        <v>#DIV/0!</v>
      </c>
      <c r="I105" s="118"/>
      <c r="J105" s="67"/>
      <c r="K105" s="118"/>
      <c r="L105" s="67"/>
      <c r="M105" s="23"/>
    </row>
    <row r="106" spans="1:13" ht="3" customHeight="1" x14ac:dyDescent="0.3">
      <c r="A106" s="15"/>
      <c r="B106" s="118"/>
      <c r="C106" s="118"/>
      <c r="D106" s="118"/>
      <c r="E106" s="118"/>
      <c r="F106" s="25"/>
      <c r="G106" s="118"/>
      <c r="H106" s="118"/>
      <c r="I106" s="118"/>
      <c r="J106" s="67"/>
      <c r="K106" s="118"/>
      <c r="L106" s="67"/>
      <c r="M106" s="23"/>
    </row>
    <row r="107" spans="1:13" x14ac:dyDescent="0.3">
      <c r="A107" s="15"/>
      <c r="B107" s="118" t="s">
        <v>1</v>
      </c>
      <c r="C107" s="118"/>
      <c r="D107" s="27" t="e">
        <f>$L$75/D103</f>
        <v>#DIV/0!</v>
      </c>
      <c r="E107" s="118"/>
      <c r="F107" s="27" t="e">
        <f>$L$75/F103</f>
        <v>#DIV/0!</v>
      </c>
      <c r="G107" s="118"/>
      <c r="H107" s="27" t="e">
        <f>$L$75/H103</f>
        <v>#DIV/0!</v>
      </c>
      <c r="I107" s="118"/>
      <c r="J107" s="67"/>
      <c r="K107" s="118"/>
      <c r="L107" s="67"/>
      <c r="M107" s="23"/>
    </row>
    <row r="108" spans="1:13" ht="3.75" customHeight="1" x14ac:dyDescent="0.3">
      <c r="A108" s="15"/>
      <c r="B108" s="118"/>
      <c r="C108" s="118"/>
      <c r="D108" s="118"/>
      <c r="E108" s="118"/>
      <c r="F108" s="25"/>
      <c r="G108" s="118"/>
      <c r="H108" s="118"/>
      <c r="I108" s="118"/>
      <c r="J108" s="67"/>
      <c r="K108" s="118"/>
      <c r="L108" s="67"/>
      <c r="M108" s="23"/>
    </row>
    <row r="109" spans="1:13" x14ac:dyDescent="0.3">
      <c r="A109" s="15"/>
      <c r="B109" s="118" t="s">
        <v>0</v>
      </c>
      <c r="C109" s="118"/>
      <c r="D109" s="27" t="e">
        <f>$L$78/D103</f>
        <v>#DIV/0!</v>
      </c>
      <c r="E109" s="118"/>
      <c r="F109" s="27" t="e">
        <f>$L$78/F103</f>
        <v>#DIV/0!</v>
      </c>
      <c r="G109" s="118"/>
      <c r="H109" s="27" t="e">
        <f>$L$78/H103</f>
        <v>#DIV/0!</v>
      </c>
      <c r="I109" s="118"/>
      <c r="J109" s="67"/>
      <c r="K109" s="118"/>
      <c r="L109" s="67"/>
      <c r="M109" s="23"/>
    </row>
    <row r="110" spans="1:13" ht="5.25" customHeight="1" thickBot="1" x14ac:dyDescent="0.35">
      <c r="A110" s="19"/>
      <c r="B110" s="14"/>
      <c r="C110" s="14"/>
      <c r="D110" s="14"/>
      <c r="E110" s="14"/>
      <c r="F110" s="47"/>
      <c r="G110" s="14"/>
      <c r="H110" s="14"/>
      <c r="I110" s="14"/>
      <c r="J110" s="68"/>
      <c r="K110" s="14"/>
      <c r="L110" s="68"/>
      <c r="M110" s="48"/>
    </row>
    <row r="111" spans="1:13" s="44" customFormat="1" x14ac:dyDescent="0.3">
      <c r="F111" s="46"/>
      <c r="J111" s="69"/>
      <c r="L111" s="69"/>
    </row>
    <row r="112" spans="1:13" s="44" customFormat="1" x14ac:dyDescent="0.3">
      <c r="F112" s="46"/>
      <c r="J112" s="69"/>
      <c r="L112" s="69"/>
    </row>
    <row r="113" spans="6:12" s="44" customFormat="1" x14ac:dyDescent="0.3">
      <c r="F113" s="46"/>
      <c r="J113" s="69"/>
      <c r="L113" s="69"/>
    </row>
    <row r="114" spans="6:12" s="44" customFormat="1" x14ac:dyDescent="0.3">
      <c r="F114" s="46"/>
      <c r="J114" s="69"/>
      <c r="L114" s="69"/>
    </row>
    <row r="115" spans="6:12" s="44" customFormat="1" x14ac:dyDescent="0.3">
      <c r="F115" s="46"/>
      <c r="J115" s="69"/>
      <c r="L115" s="69"/>
    </row>
    <row r="116" spans="6:12" s="44" customFormat="1" x14ac:dyDescent="0.3">
      <c r="F116" s="46"/>
      <c r="J116" s="69"/>
      <c r="L116" s="69"/>
    </row>
    <row r="117" spans="6:12" s="44" customFormat="1" x14ac:dyDescent="0.3">
      <c r="F117" s="46"/>
      <c r="J117" s="69"/>
      <c r="L117" s="69"/>
    </row>
    <row r="118" spans="6:12" s="44" customFormat="1" x14ac:dyDescent="0.3">
      <c r="F118" s="46"/>
      <c r="J118" s="69"/>
      <c r="L118" s="69"/>
    </row>
    <row r="119" spans="6:12" s="44" customFormat="1" x14ac:dyDescent="0.3">
      <c r="F119" s="46"/>
      <c r="J119" s="69"/>
      <c r="L119" s="69"/>
    </row>
    <row r="120" spans="6:12" s="44" customFormat="1" x14ac:dyDescent="0.3">
      <c r="F120" s="46"/>
      <c r="J120" s="69"/>
      <c r="L120" s="69"/>
    </row>
    <row r="121" spans="6:12" s="44" customFormat="1" x14ac:dyDescent="0.3">
      <c r="F121" s="46"/>
      <c r="J121" s="69"/>
      <c r="L121" s="69"/>
    </row>
    <row r="122" spans="6:12" s="44" customFormat="1" x14ac:dyDescent="0.3">
      <c r="F122" s="46"/>
      <c r="J122" s="69"/>
      <c r="L122" s="69"/>
    </row>
    <row r="123" spans="6:12" s="44" customFormat="1" x14ac:dyDescent="0.3">
      <c r="F123" s="46"/>
      <c r="J123" s="69"/>
      <c r="L123" s="69"/>
    </row>
    <row r="124" spans="6:12" s="44" customFormat="1" x14ac:dyDescent="0.3">
      <c r="F124" s="46"/>
      <c r="J124" s="69"/>
      <c r="L124" s="69"/>
    </row>
    <row r="125" spans="6:12" s="44" customFormat="1" x14ac:dyDescent="0.3">
      <c r="F125" s="46"/>
      <c r="J125" s="69"/>
      <c r="L125" s="69"/>
    </row>
    <row r="126" spans="6:12" s="44" customFormat="1" x14ac:dyDescent="0.3">
      <c r="F126" s="46"/>
      <c r="J126" s="69"/>
      <c r="L126" s="69"/>
    </row>
    <row r="127" spans="6:12" s="44" customFormat="1" x14ac:dyDescent="0.3">
      <c r="F127" s="46"/>
      <c r="J127" s="69"/>
      <c r="L127" s="69"/>
    </row>
    <row r="128" spans="6:12" s="44" customFormat="1" x14ac:dyDescent="0.3">
      <c r="F128" s="46"/>
      <c r="J128" s="69"/>
      <c r="L128" s="69"/>
    </row>
    <row r="129" spans="6:12" s="44" customFormat="1" x14ac:dyDescent="0.3">
      <c r="F129" s="46"/>
      <c r="J129" s="69"/>
      <c r="L129" s="69"/>
    </row>
    <row r="130" spans="6:12" s="44" customFormat="1" x14ac:dyDescent="0.3">
      <c r="F130" s="46"/>
      <c r="J130" s="69"/>
      <c r="L130" s="69"/>
    </row>
    <row r="131" spans="6:12" s="44" customFormat="1" x14ac:dyDescent="0.3">
      <c r="F131" s="46"/>
      <c r="J131" s="69"/>
      <c r="L131" s="69"/>
    </row>
    <row r="132" spans="6:12" s="44" customFormat="1" x14ac:dyDescent="0.3">
      <c r="F132" s="46"/>
      <c r="J132" s="69"/>
      <c r="L132" s="69"/>
    </row>
    <row r="133" spans="6:12" s="44" customFormat="1" x14ac:dyDescent="0.3">
      <c r="F133" s="46"/>
      <c r="J133" s="69"/>
      <c r="L133" s="69"/>
    </row>
    <row r="134" spans="6:12" s="44" customFormat="1" x14ac:dyDescent="0.3">
      <c r="F134" s="46"/>
      <c r="J134" s="69"/>
      <c r="L134" s="69"/>
    </row>
    <row r="135" spans="6:12" s="44" customFormat="1" x14ac:dyDescent="0.3">
      <c r="F135" s="46"/>
      <c r="J135" s="69"/>
      <c r="L135" s="69"/>
    </row>
    <row r="136" spans="6:12" s="44" customFormat="1" x14ac:dyDescent="0.3">
      <c r="F136" s="46"/>
      <c r="J136" s="69"/>
      <c r="L136" s="69"/>
    </row>
    <row r="137" spans="6:12" s="44" customFormat="1" x14ac:dyDescent="0.3">
      <c r="F137" s="46"/>
      <c r="J137" s="69"/>
      <c r="L137" s="69"/>
    </row>
    <row r="138" spans="6:12" s="44" customFormat="1" x14ac:dyDescent="0.3">
      <c r="F138" s="46"/>
      <c r="J138" s="69"/>
      <c r="L138" s="69"/>
    </row>
    <row r="139" spans="6:12" s="44" customFormat="1" x14ac:dyDescent="0.3">
      <c r="F139" s="46"/>
      <c r="J139" s="69"/>
      <c r="L139" s="69"/>
    </row>
    <row r="140" spans="6:12" s="44" customFormat="1" x14ac:dyDescent="0.3">
      <c r="F140" s="46"/>
      <c r="J140" s="69"/>
      <c r="L140" s="69"/>
    </row>
    <row r="141" spans="6:12" s="44" customFormat="1" x14ac:dyDescent="0.3">
      <c r="F141" s="46"/>
      <c r="J141" s="69"/>
      <c r="L141" s="69"/>
    </row>
    <row r="142" spans="6:12" s="44" customFormat="1" x14ac:dyDescent="0.3">
      <c r="F142" s="46"/>
      <c r="J142" s="69"/>
      <c r="L142" s="69"/>
    </row>
    <row r="143" spans="6:12" s="44" customFormat="1" x14ac:dyDescent="0.3">
      <c r="F143" s="46"/>
      <c r="J143" s="69"/>
      <c r="L143" s="69"/>
    </row>
    <row r="144" spans="6:12" s="44" customFormat="1" x14ac:dyDescent="0.3">
      <c r="F144" s="46"/>
      <c r="J144" s="69"/>
      <c r="L144" s="69"/>
    </row>
    <row r="145" spans="6:12" s="44" customFormat="1" x14ac:dyDescent="0.3">
      <c r="F145" s="46"/>
      <c r="J145" s="69"/>
      <c r="L145" s="69"/>
    </row>
    <row r="146" spans="6:12" s="44" customFormat="1" x14ac:dyDescent="0.3">
      <c r="F146" s="46"/>
      <c r="J146" s="69"/>
      <c r="L146" s="69"/>
    </row>
    <row r="147" spans="6:12" s="44" customFormat="1" x14ac:dyDescent="0.3">
      <c r="F147" s="46"/>
      <c r="J147" s="69"/>
      <c r="L147" s="69"/>
    </row>
    <row r="148" spans="6:12" s="44" customFormat="1" x14ac:dyDescent="0.3">
      <c r="F148" s="46"/>
      <c r="J148" s="69"/>
      <c r="L148" s="69"/>
    </row>
    <row r="149" spans="6:12" s="44" customFormat="1" x14ac:dyDescent="0.3">
      <c r="F149" s="46"/>
      <c r="J149" s="69"/>
      <c r="L149" s="69"/>
    </row>
    <row r="150" spans="6:12" s="44" customFormat="1" x14ac:dyDescent="0.3">
      <c r="F150" s="46"/>
      <c r="J150" s="69"/>
      <c r="L150" s="69"/>
    </row>
    <row r="151" spans="6:12" s="44" customFormat="1" x14ac:dyDescent="0.3">
      <c r="F151" s="46"/>
      <c r="J151" s="69"/>
      <c r="L151" s="69"/>
    </row>
    <row r="152" spans="6:12" s="44" customFormat="1" x14ac:dyDescent="0.3">
      <c r="F152" s="46"/>
      <c r="J152" s="69"/>
      <c r="L152" s="69"/>
    </row>
    <row r="153" spans="6:12" s="44" customFormat="1" x14ac:dyDescent="0.3">
      <c r="F153" s="46"/>
      <c r="J153" s="69"/>
      <c r="L153" s="69"/>
    </row>
    <row r="154" spans="6:12" s="44" customFormat="1" x14ac:dyDescent="0.3">
      <c r="F154" s="46"/>
      <c r="J154" s="69"/>
      <c r="L154" s="69"/>
    </row>
    <row r="155" spans="6:12" s="44" customFormat="1" x14ac:dyDescent="0.3">
      <c r="F155" s="46"/>
      <c r="J155" s="69"/>
      <c r="L155" s="69"/>
    </row>
    <row r="156" spans="6:12" s="44" customFormat="1" x14ac:dyDescent="0.3">
      <c r="F156" s="46"/>
      <c r="J156" s="69"/>
      <c r="L156" s="69"/>
    </row>
    <row r="157" spans="6:12" s="44" customFormat="1" x14ac:dyDescent="0.3">
      <c r="F157" s="46"/>
      <c r="J157" s="69"/>
      <c r="L157" s="69"/>
    </row>
    <row r="158" spans="6:12" s="44" customFormat="1" x14ac:dyDescent="0.3">
      <c r="F158" s="46"/>
      <c r="J158" s="69"/>
      <c r="L158" s="69"/>
    </row>
    <row r="159" spans="6:12" s="44" customFormat="1" x14ac:dyDescent="0.3">
      <c r="F159" s="46"/>
      <c r="J159" s="69"/>
      <c r="L159" s="69"/>
    </row>
    <row r="160" spans="6:12" s="44" customFormat="1" x14ac:dyDescent="0.3">
      <c r="F160" s="46"/>
      <c r="J160" s="69"/>
      <c r="L160" s="69"/>
    </row>
    <row r="161" spans="6:12" s="44" customFormat="1" x14ac:dyDescent="0.3">
      <c r="F161" s="46"/>
      <c r="J161" s="69"/>
      <c r="L161" s="69"/>
    </row>
    <row r="162" spans="6:12" s="44" customFormat="1" x14ac:dyDescent="0.3">
      <c r="F162" s="46"/>
      <c r="J162" s="69"/>
      <c r="L162" s="69"/>
    </row>
    <row r="163" spans="6:12" s="44" customFormat="1" x14ac:dyDescent="0.3">
      <c r="F163" s="46"/>
      <c r="J163" s="69"/>
      <c r="L163" s="69"/>
    </row>
    <row r="164" spans="6:12" s="44" customFormat="1" x14ac:dyDescent="0.3">
      <c r="F164" s="46"/>
      <c r="J164" s="69"/>
      <c r="L164" s="69"/>
    </row>
    <row r="165" spans="6:12" s="44" customFormat="1" x14ac:dyDescent="0.3">
      <c r="F165" s="46"/>
      <c r="J165" s="69"/>
      <c r="L165" s="69"/>
    </row>
    <row r="166" spans="6:12" s="44" customFormat="1" x14ac:dyDescent="0.3">
      <c r="F166" s="46"/>
      <c r="J166" s="69"/>
      <c r="L166" s="69"/>
    </row>
    <row r="167" spans="6:12" s="44" customFormat="1" x14ac:dyDescent="0.3">
      <c r="F167" s="46"/>
      <c r="J167" s="69"/>
      <c r="L167" s="69"/>
    </row>
    <row r="168" spans="6:12" s="44" customFormat="1" x14ac:dyDescent="0.3">
      <c r="F168" s="46"/>
      <c r="J168" s="69"/>
      <c r="L168" s="69"/>
    </row>
    <row r="169" spans="6:12" s="44" customFormat="1" x14ac:dyDescent="0.3">
      <c r="F169" s="46"/>
      <c r="J169" s="69"/>
      <c r="L169" s="69"/>
    </row>
    <row r="170" spans="6:12" s="44" customFormat="1" x14ac:dyDescent="0.3">
      <c r="F170" s="46"/>
      <c r="J170" s="69"/>
      <c r="L170" s="69"/>
    </row>
    <row r="171" spans="6:12" s="44" customFormat="1" x14ac:dyDescent="0.3">
      <c r="F171" s="46"/>
      <c r="J171" s="69"/>
      <c r="L171" s="69"/>
    </row>
    <row r="172" spans="6:12" s="44" customFormat="1" x14ac:dyDescent="0.3">
      <c r="F172" s="46"/>
      <c r="J172" s="69"/>
      <c r="L172" s="69"/>
    </row>
    <row r="173" spans="6:12" s="44" customFormat="1" x14ac:dyDescent="0.3">
      <c r="F173" s="46"/>
      <c r="J173" s="69"/>
      <c r="L173" s="69"/>
    </row>
    <row r="174" spans="6:12" s="44" customFormat="1" x14ac:dyDescent="0.3">
      <c r="F174" s="46"/>
      <c r="J174" s="69"/>
      <c r="L174" s="69"/>
    </row>
    <row r="175" spans="6:12" s="44" customFormat="1" x14ac:dyDescent="0.3">
      <c r="F175" s="46"/>
      <c r="J175" s="69"/>
      <c r="L175" s="69"/>
    </row>
    <row r="176" spans="6:12" s="44" customFormat="1" x14ac:dyDescent="0.3">
      <c r="F176" s="46"/>
      <c r="J176" s="69"/>
      <c r="L176" s="69"/>
    </row>
    <row r="177" spans="6:12" s="44" customFormat="1" x14ac:dyDescent="0.3">
      <c r="F177" s="46"/>
      <c r="J177" s="69"/>
      <c r="L177" s="69"/>
    </row>
    <row r="178" spans="6:12" s="44" customFormat="1" x14ac:dyDescent="0.3">
      <c r="F178" s="46"/>
      <c r="J178" s="69"/>
      <c r="L178" s="69"/>
    </row>
    <row r="179" spans="6:12" s="44" customFormat="1" x14ac:dyDescent="0.3">
      <c r="F179" s="46"/>
      <c r="J179" s="69"/>
      <c r="L179" s="69"/>
    </row>
    <row r="180" spans="6:12" s="44" customFormat="1" x14ac:dyDescent="0.3">
      <c r="F180" s="46"/>
      <c r="J180" s="69"/>
      <c r="L180" s="69"/>
    </row>
    <row r="181" spans="6:12" s="44" customFormat="1" x14ac:dyDescent="0.3">
      <c r="F181" s="46"/>
      <c r="J181" s="69"/>
      <c r="L181" s="69"/>
    </row>
    <row r="182" spans="6:12" s="44" customFormat="1" x14ac:dyDescent="0.3">
      <c r="F182" s="46"/>
      <c r="J182" s="69"/>
      <c r="L182" s="69"/>
    </row>
    <row r="183" spans="6:12" s="44" customFormat="1" x14ac:dyDescent="0.3">
      <c r="F183" s="46"/>
      <c r="J183" s="69"/>
      <c r="L183" s="69"/>
    </row>
    <row r="184" spans="6:12" s="44" customFormat="1" x14ac:dyDescent="0.3">
      <c r="F184" s="46"/>
      <c r="J184" s="69"/>
      <c r="L184" s="69"/>
    </row>
    <row r="185" spans="6:12" s="44" customFormat="1" x14ac:dyDescent="0.3">
      <c r="F185" s="46"/>
      <c r="J185" s="69"/>
      <c r="L185" s="69"/>
    </row>
    <row r="186" spans="6:12" s="44" customFormat="1" x14ac:dyDescent="0.3">
      <c r="F186" s="46"/>
      <c r="J186" s="69"/>
      <c r="L186" s="69"/>
    </row>
    <row r="187" spans="6:12" s="44" customFormat="1" x14ac:dyDescent="0.3">
      <c r="F187" s="46"/>
      <c r="J187" s="69"/>
      <c r="L187" s="69"/>
    </row>
    <row r="188" spans="6:12" s="44" customFormat="1" x14ac:dyDescent="0.3">
      <c r="F188" s="46"/>
      <c r="J188" s="69"/>
      <c r="L188" s="69"/>
    </row>
    <row r="189" spans="6:12" s="44" customFormat="1" x14ac:dyDescent="0.3">
      <c r="F189" s="46"/>
      <c r="J189" s="69"/>
      <c r="L189" s="69"/>
    </row>
    <row r="190" spans="6:12" s="44" customFormat="1" x14ac:dyDescent="0.3">
      <c r="F190" s="46"/>
      <c r="J190" s="69"/>
      <c r="L190" s="69"/>
    </row>
    <row r="191" spans="6:12" s="44" customFormat="1" x14ac:dyDescent="0.3">
      <c r="F191" s="46"/>
      <c r="J191" s="69"/>
      <c r="L191" s="69"/>
    </row>
    <row r="192" spans="6:12" s="44" customFormat="1" x14ac:dyDescent="0.3">
      <c r="F192" s="46"/>
      <c r="J192" s="69"/>
      <c r="L192" s="69"/>
    </row>
    <row r="193" spans="6:12" s="44" customFormat="1" x14ac:dyDescent="0.3">
      <c r="F193" s="46"/>
      <c r="J193" s="69"/>
      <c r="L193" s="69"/>
    </row>
    <row r="194" spans="6:12" s="44" customFormat="1" x14ac:dyDescent="0.3">
      <c r="F194" s="46"/>
      <c r="J194" s="69"/>
      <c r="L194" s="69"/>
    </row>
  </sheetData>
  <sheetProtection sheet="1" objects="1" scenarios="1" selectLockedCells="1"/>
  <mergeCells count="20">
    <mergeCell ref="B69:D69"/>
    <mergeCell ref="E69:I69"/>
    <mergeCell ref="A1:H1"/>
    <mergeCell ref="B67:D67"/>
    <mergeCell ref="E67:I67"/>
    <mergeCell ref="B68:D68"/>
    <mergeCell ref="E68:I68"/>
    <mergeCell ref="B70:D70"/>
    <mergeCell ref="E70:I70"/>
    <mergeCell ref="B71:D71"/>
    <mergeCell ref="E71:I71"/>
    <mergeCell ref="B72:D72"/>
    <mergeCell ref="E72:I72"/>
    <mergeCell ref="B88:L88"/>
    <mergeCell ref="B73:D73"/>
    <mergeCell ref="E73:I73"/>
    <mergeCell ref="B84:L84"/>
    <mergeCell ref="B85:L85"/>
    <mergeCell ref="B86:L86"/>
    <mergeCell ref="B87:L87"/>
  </mergeCells>
  <hyperlinks>
    <hyperlink ref="O18" r:id="rId1" xr:uid="{00000000-0004-0000-0000-000000000000}"/>
  </hyperlinks>
  <pageMargins left="1.1499999999999999" right="0.75" top="0.75" bottom="0.75" header="0.5" footer="0.5"/>
  <pageSetup scale="60" orientation="portrait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FF00"/>
  </sheetPr>
  <dimension ref="A1:Z194"/>
  <sheetViews>
    <sheetView zoomScale="90" zoomScaleNormal="90" workbookViewId="0">
      <selection activeCell="L72" sqref="L72"/>
    </sheetView>
  </sheetViews>
  <sheetFormatPr defaultColWidth="9" defaultRowHeight="17.399999999999999" x14ac:dyDescent="0.3"/>
  <cols>
    <col min="1" max="1" width="1.19921875" style="1" customWidth="1"/>
    <col min="2" max="2" width="31.19921875" style="1" customWidth="1"/>
    <col min="3" max="3" width="1.19921875" style="1" customWidth="1"/>
    <col min="4" max="4" width="12.5" style="1" customWidth="1"/>
    <col min="5" max="5" width="1.19921875" style="1" customWidth="1"/>
    <col min="6" max="6" width="12.5" style="4" customWidth="1"/>
    <col min="7" max="7" width="1.19921875" style="1" customWidth="1"/>
    <col min="8" max="8" width="12.5" style="1" customWidth="1"/>
    <col min="9" max="9" width="1.19921875" style="1" customWidth="1"/>
    <col min="10" max="10" width="21.8984375" style="75" customWidth="1"/>
    <col min="11" max="11" width="1.19921875" style="1" customWidth="1"/>
    <col min="12" max="12" width="21.8984375" style="70" customWidth="1"/>
    <col min="13" max="13" width="1.19921875" style="1" customWidth="1"/>
    <col min="14" max="14" width="9" style="44"/>
    <col min="15" max="15" width="10" style="44" bestFit="1" customWidth="1"/>
    <col min="16" max="26" width="9" style="44"/>
    <col min="27" max="16384" width="9" style="1"/>
  </cols>
  <sheetData>
    <row r="1" spans="1:16" ht="37.5" customHeight="1" x14ac:dyDescent="0.3">
      <c r="A1" s="130" t="s">
        <v>102</v>
      </c>
      <c r="B1" s="131"/>
      <c r="C1" s="131"/>
      <c r="D1" s="131"/>
      <c r="E1" s="131"/>
      <c r="F1" s="131"/>
      <c r="G1" s="131"/>
      <c r="H1" s="131"/>
      <c r="I1" s="84"/>
      <c r="J1" s="82" t="s">
        <v>35</v>
      </c>
      <c r="K1" s="11"/>
      <c r="L1" s="85">
        <v>1800</v>
      </c>
      <c r="M1" s="10"/>
    </row>
    <row r="2" spans="1:16" ht="3.75" customHeight="1" x14ac:dyDescent="0.3">
      <c r="A2" s="7"/>
      <c r="B2" s="6"/>
      <c r="C2" s="6"/>
      <c r="D2" s="6"/>
      <c r="E2" s="6"/>
      <c r="F2" s="5"/>
      <c r="G2" s="6"/>
      <c r="H2" s="6"/>
      <c r="I2" s="6"/>
      <c r="J2" s="55"/>
      <c r="K2" s="6"/>
      <c r="L2" s="55"/>
      <c r="M2" s="8"/>
    </row>
    <row r="3" spans="1:16" ht="22.5" customHeight="1" x14ac:dyDescent="0.3">
      <c r="A3" s="15"/>
      <c r="B3" s="16"/>
      <c r="C3" s="16"/>
      <c r="D3" s="34" t="s">
        <v>32</v>
      </c>
      <c r="E3" s="35"/>
      <c r="F3" s="36"/>
      <c r="G3" s="35"/>
      <c r="H3" s="34" t="s">
        <v>31</v>
      </c>
      <c r="I3" s="35"/>
      <c r="J3" s="56" t="s">
        <v>34</v>
      </c>
      <c r="K3" s="41"/>
      <c r="L3" s="56" t="s">
        <v>30</v>
      </c>
      <c r="M3" s="13"/>
    </row>
    <row r="4" spans="1:16" x14ac:dyDescent="0.3">
      <c r="A4" s="15"/>
      <c r="B4" s="37" t="s">
        <v>29</v>
      </c>
      <c r="C4" s="38"/>
      <c r="D4" s="39" t="s">
        <v>28</v>
      </c>
      <c r="E4" s="37"/>
      <c r="F4" s="40" t="s">
        <v>27</v>
      </c>
      <c r="G4" s="37"/>
      <c r="H4" s="39" t="s">
        <v>26</v>
      </c>
      <c r="I4" s="37"/>
      <c r="J4" s="57" t="s">
        <v>33</v>
      </c>
      <c r="K4" s="42"/>
      <c r="L4" s="57" t="s">
        <v>25</v>
      </c>
      <c r="M4" s="13"/>
    </row>
    <row r="5" spans="1:16" ht="7.5" customHeight="1" x14ac:dyDescent="0.3">
      <c r="A5" s="15"/>
      <c r="B5" s="18"/>
      <c r="C5" s="17"/>
      <c r="D5" s="17"/>
      <c r="E5" s="17"/>
      <c r="F5" s="25"/>
      <c r="G5" s="17"/>
      <c r="H5" s="17"/>
      <c r="I5" s="17"/>
      <c r="J5" s="58"/>
      <c r="K5" s="12"/>
      <c r="L5" s="58"/>
      <c r="M5" s="13"/>
    </row>
    <row r="6" spans="1:16" x14ac:dyDescent="0.3">
      <c r="A6" s="15"/>
      <c r="B6" s="21" t="s">
        <v>24</v>
      </c>
      <c r="C6" s="17"/>
      <c r="D6" s="17"/>
      <c r="E6" s="17"/>
      <c r="F6" s="25"/>
      <c r="G6" s="17"/>
      <c r="H6" s="17"/>
      <c r="I6" s="17"/>
      <c r="J6" s="58"/>
      <c r="K6" s="12"/>
      <c r="L6" s="58"/>
      <c r="M6" s="13"/>
    </row>
    <row r="7" spans="1:16" x14ac:dyDescent="0.3">
      <c r="A7" s="15"/>
      <c r="B7" s="50" t="s">
        <v>84</v>
      </c>
      <c r="C7" s="17"/>
      <c r="D7" s="98">
        <v>36</v>
      </c>
      <c r="E7" s="112"/>
      <c r="F7" s="2" t="s">
        <v>37</v>
      </c>
      <c r="G7" s="103"/>
      <c r="H7" s="98">
        <v>4.75</v>
      </c>
      <c r="I7" s="17"/>
      <c r="J7" s="79">
        <f>L7*$L$1</f>
        <v>307800</v>
      </c>
      <c r="K7" s="12"/>
      <c r="L7" s="54">
        <f>D7*H7</f>
        <v>171</v>
      </c>
      <c r="M7" s="13"/>
      <c r="N7" s="45"/>
      <c r="O7" s="45"/>
    </row>
    <row r="8" spans="1:16" x14ac:dyDescent="0.3">
      <c r="A8" s="15"/>
      <c r="B8" s="50"/>
      <c r="C8" s="49"/>
      <c r="D8" s="105"/>
      <c r="E8" s="103"/>
      <c r="F8" s="104"/>
      <c r="G8" s="103"/>
      <c r="H8" s="105"/>
      <c r="I8" s="49"/>
      <c r="J8" s="79">
        <f>L8*$L$1</f>
        <v>0</v>
      </c>
      <c r="K8" s="12"/>
      <c r="L8" s="54">
        <f>D8*H8</f>
        <v>0</v>
      </c>
      <c r="M8" s="13"/>
      <c r="N8" s="45"/>
      <c r="O8" s="45"/>
    </row>
    <row r="9" spans="1:16" x14ac:dyDescent="0.3">
      <c r="A9" s="15"/>
      <c r="B9" s="50"/>
      <c r="C9" s="49"/>
      <c r="D9" s="105"/>
      <c r="E9" s="103"/>
      <c r="F9" s="104"/>
      <c r="G9" s="103"/>
      <c r="H9" s="105"/>
      <c r="I9" s="49"/>
      <c r="J9" s="79">
        <f>L9*$L$1</f>
        <v>0</v>
      </c>
      <c r="K9" s="12"/>
      <c r="L9" s="54">
        <f>D9*H9</f>
        <v>0</v>
      </c>
      <c r="M9" s="13"/>
      <c r="N9" s="45"/>
      <c r="O9" s="45"/>
    </row>
    <row r="10" spans="1:16" x14ac:dyDescent="0.3">
      <c r="A10" s="15"/>
      <c r="B10" s="51" t="s">
        <v>36</v>
      </c>
      <c r="C10" s="49"/>
      <c r="D10" s="106"/>
      <c r="E10" s="103"/>
      <c r="F10" s="107"/>
      <c r="G10" s="103"/>
      <c r="H10" s="106"/>
      <c r="I10" s="49"/>
      <c r="J10" s="71">
        <f>SUM(J7:J9)</f>
        <v>307800</v>
      </c>
      <c r="K10" s="43"/>
      <c r="L10" s="59">
        <f>SUM(L7:L9)</f>
        <v>171</v>
      </c>
      <c r="M10" s="13"/>
      <c r="N10" s="45"/>
      <c r="O10" s="45"/>
    </row>
    <row r="11" spans="1:16" ht="7.5" customHeight="1" x14ac:dyDescent="0.3">
      <c r="A11" s="15"/>
      <c r="B11" s="17"/>
      <c r="C11" s="17"/>
      <c r="D11" s="108"/>
      <c r="E11" s="103"/>
      <c r="F11" s="109"/>
      <c r="G11" s="103"/>
      <c r="H11" s="108"/>
      <c r="I11" s="17"/>
      <c r="J11" s="58"/>
      <c r="K11" s="12"/>
      <c r="L11" s="54"/>
      <c r="M11" s="13"/>
      <c r="N11" s="45"/>
      <c r="O11" s="45"/>
      <c r="P11" s="45"/>
    </row>
    <row r="12" spans="1:16" x14ac:dyDescent="0.3">
      <c r="A12" s="15"/>
      <c r="B12" s="21" t="s">
        <v>23</v>
      </c>
      <c r="C12" s="17"/>
      <c r="D12" s="108"/>
      <c r="E12" s="103"/>
      <c r="F12" s="109"/>
      <c r="G12" s="103"/>
      <c r="H12" s="108"/>
      <c r="I12" s="17"/>
      <c r="J12" s="58"/>
      <c r="K12" s="12"/>
      <c r="L12" s="54"/>
      <c r="M12" s="13"/>
    </row>
    <row r="13" spans="1:16" ht="7.5" customHeight="1" x14ac:dyDescent="0.3">
      <c r="A13" s="15"/>
      <c r="B13" s="17"/>
      <c r="C13" s="17"/>
      <c r="D13" s="108"/>
      <c r="E13" s="103"/>
      <c r="F13" s="109"/>
      <c r="G13" s="103"/>
      <c r="H13" s="108"/>
      <c r="I13" s="17"/>
      <c r="J13" s="58"/>
      <c r="K13" s="12"/>
      <c r="L13" s="54"/>
      <c r="M13" s="13"/>
    </row>
    <row r="14" spans="1:16" x14ac:dyDescent="0.3">
      <c r="A14" s="15"/>
      <c r="B14" s="16" t="s">
        <v>22</v>
      </c>
      <c r="C14" s="17"/>
      <c r="D14" s="108"/>
      <c r="E14" s="103"/>
      <c r="F14" s="109"/>
      <c r="G14" s="103"/>
      <c r="H14" s="108"/>
      <c r="I14" s="17"/>
      <c r="J14" s="76">
        <f t="shared" ref="J14:J64" si="0">L14*$L$1</f>
        <v>25740</v>
      </c>
      <c r="K14" s="43"/>
      <c r="L14" s="77">
        <f>SUM(L15:L16)</f>
        <v>14.3</v>
      </c>
      <c r="M14" s="13"/>
    </row>
    <row r="15" spans="1:16" x14ac:dyDescent="0.3">
      <c r="A15" s="15"/>
      <c r="B15" s="50" t="s">
        <v>73</v>
      </c>
      <c r="C15" s="17"/>
      <c r="D15" s="88">
        <v>55</v>
      </c>
      <c r="E15" s="112"/>
      <c r="F15" s="2" t="s">
        <v>38</v>
      </c>
      <c r="G15" s="103"/>
      <c r="H15" s="98">
        <v>0.26</v>
      </c>
      <c r="I15" s="17"/>
      <c r="J15" s="79">
        <f t="shared" si="0"/>
        <v>25740</v>
      </c>
      <c r="K15" s="12"/>
      <c r="L15" s="60">
        <f>D15*H15</f>
        <v>14.3</v>
      </c>
      <c r="M15" s="13"/>
    </row>
    <row r="16" spans="1:16" x14ac:dyDescent="0.3">
      <c r="A16" s="15"/>
      <c r="B16" s="50"/>
      <c r="C16" s="17"/>
      <c r="D16" s="105"/>
      <c r="E16" s="103"/>
      <c r="F16" s="104"/>
      <c r="G16" s="103"/>
      <c r="H16" s="105"/>
      <c r="I16" s="17"/>
      <c r="J16" s="79">
        <f t="shared" si="0"/>
        <v>0</v>
      </c>
      <c r="K16" s="12"/>
      <c r="L16" s="60">
        <f>D16*H16</f>
        <v>0</v>
      </c>
      <c r="M16" s="13"/>
    </row>
    <row r="17" spans="1:13" ht="7.5" customHeight="1" x14ac:dyDescent="0.3">
      <c r="A17" s="15"/>
      <c r="B17" s="17"/>
      <c r="C17" s="17"/>
      <c r="D17" s="108"/>
      <c r="E17" s="103"/>
      <c r="F17" s="109"/>
      <c r="G17" s="103"/>
      <c r="H17" s="108"/>
      <c r="I17" s="17"/>
      <c r="J17" s="58"/>
      <c r="K17" s="12"/>
      <c r="L17" s="54"/>
      <c r="M17" s="13"/>
    </row>
    <row r="18" spans="1:13" x14ac:dyDescent="0.3">
      <c r="A18" s="15"/>
      <c r="B18" s="16" t="s">
        <v>21</v>
      </c>
      <c r="C18" s="17"/>
      <c r="D18" s="108"/>
      <c r="E18" s="103"/>
      <c r="F18" s="109"/>
      <c r="G18" s="103"/>
      <c r="H18" s="108"/>
      <c r="I18" s="17"/>
      <c r="J18" s="76">
        <f t="shared" si="0"/>
        <v>57150</v>
      </c>
      <c r="K18" s="43"/>
      <c r="L18" s="77">
        <f>SUM(L19:L25)</f>
        <v>31.75</v>
      </c>
      <c r="M18" s="13"/>
    </row>
    <row r="19" spans="1:13" x14ac:dyDescent="0.3">
      <c r="A19" s="15"/>
      <c r="B19" s="50" t="s">
        <v>39</v>
      </c>
      <c r="C19" s="17"/>
      <c r="D19" s="88">
        <v>20</v>
      </c>
      <c r="E19" s="116"/>
      <c r="F19" s="2" t="s">
        <v>38</v>
      </c>
      <c r="G19" s="116"/>
      <c r="H19" s="98">
        <v>0.42</v>
      </c>
      <c r="I19" s="17"/>
      <c r="J19" s="79">
        <f t="shared" si="0"/>
        <v>15120</v>
      </c>
      <c r="K19" s="12"/>
      <c r="L19" s="60">
        <f t="shared" ref="L19:L25" si="1">D19*H19</f>
        <v>8.4</v>
      </c>
      <c r="M19" s="13"/>
    </row>
    <row r="20" spans="1:13" x14ac:dyDescent="0.3">
      <c r="A20" s="15"/>
      <c r="B20" s="50" t="s">
        <v>40</v>
      </c>
      <c r="C20" s="17"/>
      <c r="D20" s="88">
        <v>15</v>
      </c>
      <c r="E20" s="116"/>
      <c r="F20" s="2" t="s">
        <v>38</v>
      </c>
      <c r="G20" s="116"/>
      <c r="H20" s="98">
        <v>0.41</v>
      </c>
      <c r="I20" s="17"/>
      <c r="J20" s="79">
        <f t="shared" si="0"/>
        <v>11069.999999999998</v>
      </c>
      <c r="K20" s="12"/>
      <c r="L20" s="60">
        <f t="shared" si="1"/>
        <v>6.1499999999999995</v>
      </c>
      <c r="M20" s="13"/>
    </row>
    <row r="21" spans="1:13" x14ac:dyDescent="0.3">
      <c r="A21" s="15"/>
      <c r="B21" s="50" t="s">
        <v>60</v>
      </c>
      <c r="C21" s="17"/>
      <c r="D21" s="88">
        <v>10</v>
      </c>
      <c r="E21" s="116"/>
      <c r="F21" s="2" t="s">
        <v>38</v>
      </c>
      <c r="G21" s="116"/>
      <c r="H21" s="98">
        <v>0.22</v>
      </c>
      <c r="I21" s="17"/>
      <c r="J21" s="79">
        <f t="shared" si="0"/>
        <v>3960.0000000000005</v>
      </c>
      <c r="K21" s="12"/>
      <c r="L21" s="61">
        <f t="shared" si="1"/>
        <v>2.2000000000000002</v>
      </c>
      <c r="M21" s="13"/>
    </row>
    <row r="22" spans="1:13" x14ac:dyDescent="0.3">
      <c r="A22" s="15"/>
      <c r="B22" s="50" t="s">
        <v>62</v>
      </c>
      <c r="C22" s="17"/>
      <c r="D22" s="88">
        <v>30</v>
      </c>
      <c r="E22" s="116"/>
      <c r="F22" s="2" t="s">
        <v>38</v>
      </c>
      <c r="G22" s="116"/>
      <c r="H22" s="98">
        <v>0.5</v>
      </c>
      <c r="I22" s="17"/>
      <c r="J22" s="79">
        <f t="shared" si="0"/>
        <v>27000</v>
      </c>
      <c r="K22" s="12"/>
      <c r="L22" s="61">
        <f t="shared" si="1"/>
        <v>15</v>
      </c>
      <c r="M22" s="13"/>
    </row>
    <row r="23" spans="1:13" x14ac:dyDescent="0.3">
      <c r="A23" s="15"/>
      <c r="B23" s="50"/>
      <c r="C23" s="17"/>
      <c r="D23" s="88"/>
      <c r="E23" s="116"/>
      <c r="F23" s="2"/>
      <c r="G23" s="116"/>
      <c r="H23" s="88"/>
      <c r="I23" s="17"/>
      <c r="J23" s="79">
        <f t="shared" si="0"/>
        <v>0</v>
      </c>
      <c r="K23" s="12"/>
      <c r="L23" s="61">
        <f t="shared" si="1"/>
        <v>0</v>
      </c>
      <c r="M23" s="13"/>
    </row>
    <row r="24" spans="1:13" x14ac:dyDescent="0.3">
      <c r="A24" s="15"/>
      <c r="B24" s="50"/>
      <c r="C24" s="17"/>
      <c r="D24" s="88"/>
      <c r="E24" s="116"/>
      <c r="F24" s="2"/>
      <c r="G24" s="116"/>
      <c r="H24" s="88"/>
      <c r="I24" s="17"/>
      <c r="J24" s="79">
        <f t="shared" si="0"/>
        <v>0</v>
      </c>
      <c r="K24" s="12"/>
      <c r="L24" s="61">
        <f t="shared" si="1"/>
        <v>0</v>
      </c>
      <c r="M24" s="13"/>
    </row>
    <row r="25" spans="1:13" x14ac:dyDescent="0.3">
      <c r="A25" s="15"/>
      <c r="B25" s="50"/>
      <c r="C25" s="17"/>
      <c r="D25" s="88"/>
      <c r="E25" s="116"/>
      <c r="F25" s="2"/>
      <c r="G25" s="116"/>
      <c r="H25" s="88"/>
      <c r="I25" s="17"/>
      <c r="J25" s="79">
        <f t="shared" si="0"/>
        <v>0</v>
      </c>
      <c r="K25" s="12"/>
      <c r="L25" s="61">
        <f t="shared" si="1"/>
        <v>0</v>
      </c>
      <c r="M25" s="13"/>
    </row>
    <row r="26" spans="1:13" ht="7.5" customHeight="1" x14ac:dyDescent="0.3">
      <c r="A26" s="15"/>
      <c r="B26" s="17"/>
      <c r="C26" s="17"/>
      <c r="D26" s="90"/>
      <c r="E26" s="116"/>
      <c r="F26" s="25"/>
      <c r="G26" s="116"/>
      <c r="H26" s="90"/>
      <c r="I26" s="17"/>
      <c r="J26" s="58"/>
      <c r="K26" s="12"/>
      <c r="L26" s="62"/>
      <c r="M26" s="13"/>
    </row>
    <row r="27" spans="1:13" x14ac:dyDescent="0.3">
      <c r="A27" s="15"/>
      <c r="B27" s="16" t="s">
        <v>87</v>
      </c>
      <c r="C27" s="17"/>
      <c r="D27" s="90"/>
      <c r="E27" s="116"/>
      <c r="F27" s="25"/>
      <c r="G27" s="116"/>
      <c r="H27" s="90"/>
      <c r="I27" s="17"/>
      <c r="J27" s="76">
        <f t="shared" si="0"/>
        <v>21960</v>
      </c>
      <c r="K27" s="43"/>
      <c r="L27" s="78">
        <f>SUM(L28:L33)</f>
        <v>12.2</v>
      </c>
      <c r="M27" s="13"/>
    </row>
    <row r="28" spans="1:13" x14ac:dyDescent="0.3">
      <c r="A28" s="15"/>
      <c r="B28" s="50" t="s">
        <v>67</v>
      </c>
      <c r="C28" s="17"/>
      <c r="D28" s="88">
        <v>16</v>
      </c>
      <c r="E28" s="116"/>
      <c r="F28" s="2" t="s">
        <v>64</v>
      </c>
      <c r="G28" s="116"/>
      <c r="H28" s="98">
        <v>0.15</v>
      </c>
      <c r="I28" s="17"/>
      <c r="J28" s="79">
        <f t="shared" si="0"/>
        <v>4320</v>
      </c>
      <c r="K28" s="12"/>
      <c r="L28" s="61">
        <f t="shared" ref="L28:L33" si="2">D28*H28</f>
        <v>2.4</v>
      </c>
      <c r="M28" s="13"/>
    </row>
    <row r="29" spans="1:13" x14ac:dyDescent="0.3">
      <c r="A29" s="15"/>
      <c r="B29" s="50" t="s">
        <v>68</v>
      </c>
      <c r="C29" s="17"/>
      <c r="D29" s="88">
        <v>3</v>
      </c>
      <c r="E29" s="116"/>
      <c r="F29" s="2" t="s">
        <v>38</v>
      </c>
      <c r="G29" s="116"/>
      <c r="H29" s="98">
        <v>0.7</v>
      </c>
      <c r="I29" s="17"/>
      <c r="J29" s="79">
        <f t="shared" si="0"/>
        <v>3779.9999999999995</v>
      </c>
      <c r="K29" s="12"/>
      <c r="L29" s="61">
        <f t="shared" si="2"/>
        <v>2.0999999999999996</v>
      </c>
      <c r="M29" s="13"/>
    </row>
    <row r="30" spans="1:13" x14ac:dyDescent="0.3">
      <c r="A30" s="15"/>
      <c r="B30" s="50" t="s">
        <v>69</v>
      </c>
      <c r="C30" s="17"/>
      <c r="D30" s="88">
        <v>11</v>
      </c>
      <c r="E30" s="116"/>
      <c r="F30" s="2" t="s">
        <v>64</v>
      </c>
      <c r="G30" s="116"/>
      <c r="H30" s="98">
        <v>0.7</v>
      </c>
      <c r="I30" s="17"/>
      <c r="J30" s="79">
        <f t="shared" si="0"/>
        <v>13859.999999999998</v>
      </c>
      <c r="K30" s="12"/>
      <c r="L30" s="61">
        <f t="shared" si="2"/>
        <v>7.6999999999999993</v>
      </c>
      <c r="M30" s="13"/>
    </row>
    <row r="31" spans="1:13" x14ac:dyDescent="0.3">
      <c r="A31" s="15"/>
      <c r="B31" s="50"/>
      <c r="C31" s="17"/>
      <c r="D31" s="105"/>
      <c r="E31" s="103"/>
      <c r="F31" s="104"/>
      <c r="G31" s="103"/>
      <c r="H31" s="105"/>
      <c r="I31" s="17"/>
      <c r="J31" s="79">
        <f t="shared" si="0"/>
        <v>0</v>
      </c>
      <c r="K31" s="12"/>
      <c r="L31" s="61">
        <f t="shared" si="2"/>
        <v>0</v>
      </c>
      <c r="M31" s="13"/>
    </row>
    <row r="32" spans="1:13" x14ac:dyDescent="0.3">
      <c r="A32" s="15"/>
      <c r="B32" s="50"/>
      <c r="C32" s="17"/>
      <c r="D32" s="105"/>
      <c r="E32" s="103"/>
      <c r="F32" s="104"/>
      <c r="G32" s="103"/>
      <c r="H32" s="105"/>
      <c r="I32" s="17"/>
      <c r="J32" s="79">
        <f t="shared" si="0"/>
        <v>0</v>
      </c>
      <c r="K32" s="12"/>
      <c r="L32" s="61">
        <f t="shared" si="2"/>
        <v>0</v>
      </c>
      <c r="M32" s="13"/>
    </row>
    <row r="33" spans="1:13" x14ac:dyDescent="0.3">
      <c r="A33" s="15"/>
      <c r="B33" s="50"/>
      <c r="C33" s="17"/>
      <c r="D33" s="105"/>
      <c r="E33" s="103"/>
      <c r="F33" s="104"/>
      <c r="G33" s="103"/>
      <c r="H33" s="105"/>
      <c r="I33" s="17"/>
      <c r="J33" s="79">
        <f t="shared" si="0"/>
        <v>0</v>
      </c>
      <c r="K33" s="12"/>
      <c r="L33" s="61">
        <f t="shared" si="2"/>
        <v>0</v>
      </c>
      <c r="M33" s="13"/>
    </row>
    <row r="34" spans="1:13" ht="7.5" customHeight="1" x14ac:dyDescent="0.3">
      <c r="A34" s="15"/>
      <c r="B34" s="17"/>
      <c r="C34" s="17"/>
      <c r="D34" s="108"/>
      <c r="E34" s="103"/>
      <c r="F34" s="109"/>
      <c r="G34" s="103"/>
      <c r="H34" s="108"/>
      <c r="I34" s="17"/>
      <c r="J34" s="58"/>
      <c r="K34" s="12"/>
      <c r="L34" s="62"/>
      <c r="M34" s="13"/>
    </row>
    <row r="35" spans="1:13" x14ac:dyDescent="0.3">
      <c r="A35" s="15"/>
      <c r="B35" s="16" t="s">
        <v>88</v>
      </c>
      <c r="C35" s="17"/>
      <c r="D35" s="108"/>
      <c r="E35" s="103"/>
      <c r="F35" s="109"/>
      <c r="G35" s="103"/>
      <c r="H35" s="108"/>
      <c r="I35" s="17"/>
      <c r="J35" s="76">
        <f t="shared" si="0"/>
        <v>35910</v>
      </c>
      <c r="K35" s="43"/>
      <c r="L35" s="78">
        <f>SUM(L36:L40)</f>
        <v>19.95</v>
      </c>
      <c r="M35" s="13"/>
    </row>
    <row r="36" spans="1:13" x14ac:dyDescent="0.3">
      <c r="A36" s="15"/>
      <c r="B36" s="50" t="s">
        <v>70</v>
      </c>
      <c r="C36" s="17"/>
      <c r="D36" s="88">
        <v>1</v>
      </c>
      <c r="E36" s="112"/>
      <c r="F36" s="2" t="s">
        <v>42</v>
      </c>
      <c r="G36" s="103"/>
      <c r="H36" s="98">
        <v>7.35</v>
      </c>
      <c r="I36" s="17"/>
      <c r="J36" s="79">
        <f t="shared" si="0"/>
        <v>13230</v>
      </c>
      <c r="K36" s="12"/>
      <c r="L36" s="61">
        <f>D36*H36</f>
        <v>7.35</v>
      </c>
      <c r="M36" s="13"/>
    </row>
    <row r="37" spans="1:13" x14ac:dyDescent="0.3">
      <c r="A37" s="15"/>
      <c r="B37" s="50" t="s">
        <v>71</v>
      </c>
      <c r="C37" s="17"/>
      <c r="D37" s="98">
        <v>36</v>
      </c>
      <c r="E37" s="115"/>
      <c r="F37" s="2" t="s">
        <v>37</v>
      </c>
      <c r="G37" s="115"/>
      <c r="H37" s="98">
        <v>0.35</v>
      </c>
      <c r="I37" s="17"/>
      <c r="J37" s="79">
        <f t="shared" si="0"/>
        <v>22680</v>
      </c>
      <c r="K37" s="12"/>
      <c r="L37" s="61">
        <f>D37*H37</f>
        <v>12.6</v>
      </c>
      <c r="M37" s="13"/>
    </row>
    <row r="38" spans="1:13" x14ac:dyDescent="0.3">
      <c r="A38" s="15"/>
      <c r="B38" s="50"/>
      <c r="C38" s="17"/>
      <c r="D38" s="105"/>
      <c r="E38" s="103"/>
      <c r="F38" s="104"/>
      <c r="G38" s="103"/>
      <c r="H38" s="105"/>
      <c r="I38" s="17"/>
      <c r="J38" s="79">
        <f t="shared" si="0"/>
        <v>0</v>
      </c>
      <c r="K38" s="12"/>
      <c r="L38" s="61">
        <f>D38*H38</f>
        <v>0</v>
      </c>
      <c r="M38" s="13"/>
    </row>
    <row r="39" spans="1:13" x14ac:dyDescent="0.3">
      <c r="A39" s="15"/>
      <c r="B39" s="50"/>
      <c r="C39" s="17"/>
      <c r="D39" s="105"/>
      <c r="E39" s="103"/>
      <c r="F39" s="104"/>
      <c r="G39" s="103"/>
      <c r="H39" s="105"/>
      <c r="I39" s="17"/>
      <c r="J39" s="79">
        <f t="shared" si="0"/>
        <v>0</v>
      </c>
      <c r="K39" s="12"/>
      <c r="L39" s="61">
        <f>D39*H39</f>
        <v>0</v>
      </c>
      <c r="M39" s="13"/>
    </row>
    <row r="40" spans="1:13" x14ac:dyDescent="0.3">
      <c r="A40" s="15"/>
      <c r="B40" s="50"/>
      <c r="C40" s="17"/>
      <c r="D40" s="105"/>
      <c r="E40" s="103"/>
      <c r="F40" s="104"/>
      <c r="G40" s="103"/>
      <c r="H40" s="105"/>
      <c r="I40" s="17"/>
      <c r="J40" s="79">
        <f t="shared" si="0"/>
        <v>0</v>
      </c>
      <c r="K40" s="12"/>
      <c r="L40" s="61">
        <f>D40*H40</f>
        <v>0</v>
      </c>
      <c r="M40" s="13"/>
    </row>
    <row r="41" spans="1:13" ht="7.5" customHeight="1" x14ac:dyDescent="0.3">
      <c r="A41" s="15"/>
      <c r="B41" s="17"/>
      <c r="C41" s="17"/>
      <c r="D41" s="108"/>
      <c r="E41" s="103"/>
      <c r="F41" s="109"/>
      <c r="G41" s="103"/>
      <c r="H41" s="108"/>
      <c r="I41" s="17"/>
      <c r="J41" s="58"/>
      <c r="K41" s="12"/>
      <c r="L41" s="62"/>
      <c r="M41" s="13"/>
    </row>
    <row r="42" spans="1:13" x14ac:dyDescent="0.3">
      <c r="A42" s="15"/>
      <c r="B42" s="16" t="s">
        <v>20</v>
      </c>
      <c r="C42" s="17"/>
      <c r="D42" s="108"/>
      <c r="E42" s="103"/>
      <c r="F42" s="109"/>
      <c r="G42" s="103"/>
      <c r="H42" s="108"/>
      <c r="I42" s="17"/>
      <c r="J42" s="76">
        <f t="shared" si="0"/>
        <v>59394.6</v>
      </c>
      <c r="K42" s="43"/>
      <c r="L42" s="78">
        <f>SUM(L43:L47)</f>
        <v>32.997</v>
      </c>
      <c r="M42" s="13"/>
    </row>
    <row r="43" spans="1:13" x14ac:dyDescent="0.3">
      <c r="A43" s="15"/>
      <c r="B43" s="50" t="s">
        <v>43</v>
      </c>
      <c r="C43" s="17"/>
      <c r="D43" s="88">
        <v>0.78</v>
      </c>
      <c r="E43" s="112"/>
      <c r="F43" s="2" t="s">
        <v>48</v>
      </c>
      <c r="G43" s="103"/>
      <c r="H43" s="98">
        <v>3.15</v>
      </c>
      <c r="I43" s="17"/>
      <c r="J43" s="79">
        <f t="shared" si="0"/>
        <v>4422.5999999999995</v>
      </c>
      <c r="K43" s="12"/>
      <c r="L43" s="61">
        <f>D43*H43</f>
        <v>2.4569999999999999</v>
      </c>
      <c r="M43" s="13"/>
    </row>
    <row r="44" spans="1:13" x14ac:dyDescent="0.3">
      <c r="A44" s="15"/>
      <c r="B44" s="50" t="s">
        <v>44</v>
      </c>
      <c r="C44" s="17"/>
      <c r="D44" s="88">
        <v>5.26</v>
      </c>
      <c r="E44" s="112"/>
      <c r="F44" s="2" t="s">
        <v>48</v>
      </c>
      <c r="G44" s="103"/>
      <c r="H44" s="98">
        <v>2.9</v>
      </c>
      <c r="I44" s="17"/>
      <c r="J44" s="79">
        <f t="shared" si="0"/>
        <v>27457.200000000001</v>
      </c>
      <c r="K44" s="12"/>
      <c r="L44" s="61">
        <f>D44*H44</f>
        <v>15.254</v>
      </c>
      <c r="M44" s="13"/>
    </row>
    <row r="45" spans="1:13" x14ac:dyDescent="0.3">
      <c r="A45" s="15"/>
      <c r="B45" s="50" t="s">
        <v>45</v>
      </c>
      <c r="C45" s="17"/>
      <c r="D45" s="88">
        <v>0.19</v>
      </c>
      <c r="E45" s="112"/>
      <c r="F45" s="2" t="s">
        <v>48</v>
      </c>
      <c r="G45" s="103"/>
      <c r="H45" s="98">
        <v>3.4</v>
      </c>
      <c r="I45" s="17"/>
      <c r="J45" s="79">
        <f t="shared" si="0"/>
        <v>1162.8</v>
      </c>
      <c r="K45" s="12"/>
      <c r="L45" s="61">
        <f>D45*H45</f>
        <v>0.64600000000000002</v>
      </c>
      <c r="M45" s="13"/>
    </row>
    <row r="46" spans="1:13" x14ac:dyDescent="0.3">
      <c r="A46" s="15"/>
      <c r="B46" s="80" t="s">
        <v>46</v>
      </c>
      <c r="C46" s="81"/>
      <c r="D46" s="88">
        <v>1</v>
      </c>
      <c r="E46" s="112"/>
      <c r="F46" s="2" t="s">
        <v>49</v>
      </c>
      <c r="G46" s="103"/>
      <c r="H46" s="98">
        <v>2.75</v>
      </c>
      <c r="I46" s="81"/>
      <c r="J46" s="79">
        <f>L46*$L$1</f>
        <v>4950</v>
      </c>
      <c r="K46" s="12"/>
      <c r="L46" s="61">
        <f>D46*H46</f>
        <v>2.75</v>
      </c>
      <c r="M46" s="13"/>
    </row>
    <row r="47" spans="1:13" x14ac:dyDescent="0.3">
      <c r="A47" s="15"/>
      <c r="B47" s="50" t="s">
        <v>47</v>
      </c>
      <c r="C47" s="17"/>
      <c r="D47" s="88">
        <v>1</v>
      </c>
      <c r="E47" s="112"/>
      <c r="F47" s="2" t="s">
        <v>49</v>
      </c>
      <c r="G47" s="103"/>
      <c r="H47" s="98">
        <v>11.89</v>
      </c>
      <c r="I47" s="17"/>
      <c r="J47" s="79">
        <f t="shared" si="0"/>
        <v>21402</v>
      </c>
      <c r="K47" s="12"/>
      <c r="L47" s="61">
        <f>D47*H47</f>
        <v>11.89</v>
      </c>
      <c r="M47" s="13"/>
    </row>
    <row r="48" spans="1:13" ht="7.5" customHeight="1" x14ac:dyDescent="0.3">
      <c r="A48" s="15"/>
      <c r="B48" s="32"/>
      <c r="C48" s="17"/>
      <c r="D48" s="106"/>
      <c r="E48" s="103"/>
      <c r="F48" s="107"/>
      <c r="G48" s="103"/>
      <c r="H48" s="106"/>
      <c r="I48" s="17"/>
      <c r="J48" s="58"/>
      <c r="K48" s="12"/>
      <c r="L48" s="62"/>
      <c r="M48" s="13"/>
    </row>
    <row r="49" spans="1:15" x14ac:dyDescent="0.3">
      <c r="A49" s="15"/>
      <c r="B49" s="16" t="s">
        <v>19</v>
      </c>
      <c r="C49" s="17"/>
      <c r="D49" s="108"/>
      <c r="E49" s="103"/>
      <c r="F49" s="109"/>
      <c r="G49" s="103"/>
      <c r="H49" s="108"/>
      <c r="I49" s="17"/>
      <c r="J49" s="76">
        <f t="shared" si="0"/>
        <v>41659.919999999998</v>
      </c>
      <c r="K49" s="43"/>
      <c r="L49" s="78">
        <f>SUM(L50:L52)</f>
        <v>23.144400000000001</v>
      </c>
      <c r="M49" s="13"/>
    </row>
    <row r="50" spans="1:15" x14ac:dyDescent="0.3">
      <c r="A50" s="15"/>
      <c r="B50" s="50" t="s">
        <v>50</v>
      </c>
      <c r="C50" s="17"/>
      <c r="D50" s="88">
        <v>0.80400000000000005</v>
      </c>
      <c r="E50" s="112"/>
      <c r="F50" s="2" t="s">
        <v>51</v>
      </c>
      <c r="G50" s="112"/>
      <c r="H50" s="98">
        <v>22.5</v>
      </c>
      <c r="I50" s="17"/>
      <c r="J50" s="79">
        <f t="shared" si="0"/>
        <v>32562</v>
      </c>
      <c r="K50" s="12"/>
      <c r="L50" s="61">
        <f>D50*H50</f>
        <v>18.09</v>
      </c>
      <c r="M50" s="13"/>
    </row>
    <row r="51" spans="1:15" x14ac:dyDescent="0.3">
      <c r="A51" s="15"/>
      <c r="B51" s="50" t="s">
        <v>66</v>
      </c>
      <c r="C51" s="17"/>
      <c r="D51" s="88">
        <v>0.28799999999999998</v>
      </c>
      <c r="E51" s="112"/>
      <c r="F51" s="2" t="s">
        <v>51</v>
      </c>
      <c r="G51" s="112"/>
      <c r="H51" s="98">
        <v>17.55</v>
      </c>
      <c r="I51" s="17"/>
      <c r="J51" s="79">
        <f t="shared" si="0"/>
        <v>9097.92</v>
      </c>
      <c r="K51" s="12"/>
      <c r="L51" s="61">
        <f>D51*H51</f>
        <v>5.0544000000000002</v>
      </c>
      <c r="M51" s="13"/>
    </row>
    <row r="52" spans="1:15" x14ac:dyDescent="0.3">
      <c r="A52" s="15"/>
      <c r="B52" s="50"/>
      <c r="C52" s="17"/>
      <c r="D52" s="105"/>
      <c r="E52" s="103"/>
      <c r="F52" s="104"/>
      <c r="G52" s="103"/>
      <c r="H52" s="105"/>
      <c r="I52" s="17"/>
      <c r="J52" s="79">
        <f t="shared" si="0"/>
        <v>0</v>
      </c>
      <c r="K52" s="12"/>
      <c r="L52" s="61">
        <f>D52*H52</f>
        <v>0</v>
      </c>
      <c r="M52" s="13"/>
    </row>
    <row r="53" spans="1:15" ht="7.5" customHeight="1" x14ac:dyDescent="0.3">
      <c r="A53" s="15"/>
      <c r="B53" s="32"/>
      <c r="C53" s="17"/>
      <c r="D53" s="106"/>
      <c r="E53" s="103"/>
      <c r="F53" s="107"/>
      <c r="G53" s="103"/>
      <c r="H53" s="106"/>
      <c r="I53" s="17"/>
      <c r="J53" s="58"/>
      <c r="K53" s="12"/>
      <c r="L53" s="62"/>
      <c r="M53" s="13"/>
    </row>
    <row r="54" spans="1:15" x14ac:dyDescent="0.3">
      <c r="A54" s="15"/>
      <c r="B54" s="16" t="s">
        <v>18</v>
      </c>
      <c r="C54" s="17"/>
      <c r="D54" s="108"/>
      <c r="E54" s="103"/>
      <c r="F54" s="109"/>
      <c r="G54" s="103"/>
      <c r="H54" s="108"/>
      <c r="I54" s="17"/>
      <c r="J54" s="76">
        <f t="shared" si="0"/>
        <v>9000</v>
      </c>
      <c r="K54" s="43"/>
      <c r="L54" s="78">
        <f>SUM(L55:L57)</f>
        <v>5</v>
      </c>
      <c r="M54" s="13"/>
    </row>
    <row r="55" spans="1:15" x14ac:dyDescent="0.3">
      <c r="A55" s="15"/>
      <c r="B55" s="50" t="s">
        <v>58</v>
      </c>
      <c r="C55" s="17"/>
      <c r="D55" s="88">
        <v>1</v>
      </c>
      <c r="E55" s="112"/>
      <c r="F55" s="2" t="s">
        <v>42</v>
      </c>
      <c r="G55" s="103"/>
      <c r="H55" s="98">
        <v>5</v>
      </c>
      <c r="I55" s="17"/>
      <c r="J55" s="79">
        <f t="shared" si="0"/>
        <v>9000</v>
      </c>
      <c r="K55" s="12"/>
      <c r="L55" s="61">
        <f>D55*H55</f>
        <v>5</v>
      </c>
      <c r="M55" s="13"/>
    </row>
    <row r="56" spans="1:15" x14ac:dyDescent="0.3">
      <c r="A56" s="15"/>
      <c r="B56" s="50"/>
      <c r="C56" s="17"/>
      <c r="D56" s="105"/>
      <c r="E56" s="103"/>
      <c r="F56" s="104"/>
      <c r="G56" s="103"/>
      <c r="H56" s="105"/>
      <c r="I56" s="17"/>
      <c r="J56" s="79">
        <f t="shared" si="0"/>
        <v>0</v>
      </c>
      <c r="K56" s="12"/>
      <c r="L56" s="61">
        <f>D56*H56</f>
        <v>0</v>
      </c>
      <c r="M56" s="13"/>
    </row>
    <row r="57" spans="1:15" x14ac:dyDescent="0.3">
      <c r="A57" s="15"/>
      <c r="B57" s="50"/>
      <c r="C57" s="17"/>
      <c r="D57" s="105"/>
      <c r="E57" s="103"/>
      <c r="F57" s="104"/>
      <c r="G57" s="103"/>
      <c r="H57" s="105"/>
      <c r="I57" s="17"/>
      <c r="J57" s="79">
        <f t="shared" si="0"/>
        <v>0</v>
      </c>
      <c r="K57" s="12"/>
      <c r="L57" s="61">
        <f>D57*H57</f>
        <v>0</v>
      </c>
      <c r="M57" s="13"/>
    </row>
    <row r="58" spans="1:15" ht="7.5" customHeight="1" x14ac:dyDescent="0.3">
      <c r="A58" s="15"/>
      <c r="B58" s="17"/>
      <c r="C58" s="17"/>
      <c r="D58" s="17"/>
      <c r="E58" s="17"/>
      <c r="F58" s="25"/>
      <c r="G58" s="17"/>
      <c r="H58" s="31"/>
      <c r="I58" s="17"/>
      <c r="J58" s="79"/>
      <c r="K58" s="12"/>
      <c r="L58" s="62"/>
      <c r="M58" s="13"/>
    </row>
    <row r="59" spans="1:15" x14ac:dyDescent="0.3">
      <c r="A59" s="15"/>
      <c r="B59" s="86" t="s">
        <v>83</v>
      </c>
      <c r="C59" s="87"/>
      <c r="D59" s="99">
        <v>7.0000000000000007E-2</v>
      </c>
      <c r="E59" s="17"/>
      <c r="F59" s="25"/>
      <c r="G59" s="17"/>
      <c r="H59" s="17"/>
      <c r="I59" s="17"/>
      <c r="J59" s="94">
        <f t="shared" si="0"/>
        <v>13338</v>
      </c>
      <c r="K59" s="12"/>
      <c r="L59" s="92">
        <v>7.41</v>
      </c>
      <c r="M59" s="13"/>
      <c r="O59" s="97"/>
    </row>
    <row r="60" spans="1:15" ht="7.5" customHeight="1" x14ac:dyDescent="0.3">
      <c r="A60" s="15"/>
      <c r="B60" s="17"/>
      <c r="C60" s="17"/>
      <c r="D60" s="17"/>
      <c r="E60" s="17"/>
      <c r="F60" s="25"/>
      <c r="G60" s="17"/>
      <c r="H60" s="17"/>
      <c r="I60" s="17"/>
      <c r="J60" s="58"/>
      <c r="K60" s="12"/>
      <c r="L60" s="62"/>
      <c r="M60" s="13"/>
    </row>
    <row r="61" spans="1:15" x14ac:dyDescent="0.3">
      <c r="A61" s="15"/>
      <c r="B61" s="16" t="s">
        <v>17</v>
      </c>
      <c r="C61" s="17"/>
      <c r="D61" s="17"/>
      <c r="E61" s="17"/>
      <c r="F61" s="25"/>
      <c r="G61" s="17"/>
      <c r="H61" s="17"/>
      <c r="I61" s="17"/>
      <c r="J61" s="73">
        <f t="shared" si="0"/>
        <v>264152.51999999996</v>
      </c>
      <c r="K61" s="43"/>
      <c r="L61" s="63">
        <f>L14+L18+L27+L35+L42+L49+L54+L59</f>
        <v>146.75139999999999</v>
      </c>
      <c r="M61" s="13"/>
    </row>
    <row r="62" spans="1:15" x14ac:dyDescent="0.3">
      <c r="A62" s="15"/>
      <c r="B62" s="16" t="s">
        <v>16</v>
      </c>
      <c r="C62" s="17"/>
      <c r="D62" s="17"/>
      <c r="E62" s="17"/>
      <c r="F62" s="25"/>
      <c r="G62" s="17"/>
      <c r="H62" s="17"/>
      <c r="I62" s="17"/>
      <c r="J62" s="73">
        <f t="shared" si="0"/>
        <v>7337.5699999999988</v>
      </c>
      <c r="K62" s="43"/>
      <c r="L62" s="64">
        <f>L61/D7</f>
        <v>4.0764277777777771</v>
      </c>
      <c r="M62" s="13"/>
    </row>
    <row r="63" spans="1:15" ht="7.5" customHeight="1" x14ac:dyDescent="0.3">
      <c r="A63" s="15"/>
      <c r="B63" s="17"/>
      <c r="C63" s="17"/>
      <c r="D63" s="17"/>
      <c r="E63" s="17"/>
      <c r="F63" s="25"/>
      <c r="G63" s="17"/>
      <c r="H63" s="17"/>
      <c r="I63" s="17"/>
      <c r="J63" s="72"/>
      <c r="K63" s="12"/>
      <c r="L63" s="62"/>
      <c r="M63" s="13"/>
    </row>
    <row r="64" spans="1:15" ht="18" thickBot="1" x14ac:dyDescent="0.35">
      <c r="A64" s="15"/>
      <c r="B64" s="16" t="s">
        <v>59</v>
      </c>
      <c r="C64" s="16"/>
      <c r="D64" s="16"/>
      <c r="E64" s="16"/>
      <c r="F64" s="36"/>
      <c r="G64" s="16"/>
      <c r="H64" s="16"/>
      <c r="I64" s="16"/>
      <c r="J64" s="74">
        <f t="shared" si="0"/>
        <v>43647.480000000018</v>
      </c>
      <c r="K64" s="43"/>
      <c r="L64" s="65">
        <f>L10-L61</f>
        <v>24.24860000000001</v>
      </c>
      <c r="M64" s="13"/>
    </row>
    <row r="65" spans="1:13" ht="7.5" customHeight="1" thickTop="1" x14ac:dyDescent="0.3">
      <c r="A65" s="15"/>
      <c r="B65" s="17"/>
      <c r="C65" s="17"/>
      <c r="D65" s="17"/>
      <c r="E65" s="17"/>
      <c r="F65" s="25"/>
      <c r="G65" s="17"/>
      <c r="H65" s="17"/>
      <c r="I65" s="17"/>
      <c r="J65" s="58"/>
      <c r="K65" s="12"/>
      <c r="L65" s="62"/>
      <c r="M65" s="13"/>
    </row>
    <row r="66" spans="1:13" x14ac:dyDescent="0.3">
      <c r="A66" s="15"/>
      <c r="B66" s="21" t="s">
        <v>15</v>
      </c>
      <c r="C66" s="17"/>
      <c r="D66" s="17"/>
      <c r="E66" s="17"/>
      <c r="F66" s="25"/>
      <c r="G66" s="17"/>
      <c r="H66" s="17"/>
      <c r="I66" s="17"/>
      <c r="J66" s="58"/>
      <c r="K66" s="12"/>
      <c r="L66" s="66"/>
      <c r="M66" s="13"/>
    </row>
    <row r="67" spans="1:13" ht="18" customHeight="1" x14ac:dyDescent="0.3">
      <c r="A67" s="15"/>
      <c r="B67" s="126" t="s">
        <v>52</v>
      </c>
      <c r="C67" s="126"/>
      <c r="D67" s="126"/>
      <c r="E67" s="127"/>
      <c r="F67" s="127"/>
      <c r="G67" s="127"/>
      <c r="H67" s="127"/>
      <c r="I67" s="127"/>
      <c r="J67" s="93">
        <f>L67*$L$1</f>
        <v>5400</v>
      </c>
      <c r="K67" s="12"/>
      <c r="L67" s="91">
        <v>3</v>
      </c>
      <c r="M67" s="13"/>
    </row>
    <row r="68" spans="1:13" ht="18" customHeight="1" x14ac:dyDescent="0.3">
      <c r="A68" s="15"/>
      <c r="B68" s="132" t="s">
        <v>53</v>
      </c>
      <c r="C68" s="132"/>
      <c r="D68" s="132"/>
      <c r="E68" s="127"/>
      <c r="F68" s="127"/>
      <c r="G68" s="127"/>
      <c r="H68" s="127"/>
      <c r="I68" s="127"/>
      <c r="J68" s="93">
        <f t="shared" ref="J68:J73" si="3">L68*$L$1</f>
        <v>63000</v>
      </c>
      <c r="K68" s="12"/>
      <c r="L68" s="91">
        <v>35</v>
      </c>
      <c r="M68" s="13"/>
    </row>
    <row r="69" spans="1:13" ht="18" customHeight="1" x14ac:dyDescent="0.3">
      <c r="A69" s="15"/>
      <c r="B69" s="132" t="s">
        <v>54</v>
      </c>
      <c r="C69" s="132"/>
      <c r="D69" s="132"/>
      <c r="E69" s="127"/>
      <c r="F69" s="127"/>
      <c r="G69" s="127"/>
      <c r="H69" s="127"/>
      <c r="I69" s="127"/>
      <c r="J69" s="93">
        <f t="shared" si="3"/>
        <v>21600</v>
      </c>
      <c r="K69" s="12"/>
      <c r="L69" s="91">
        <v>12</v>
      </c>
      <c r="M69" s="13"/>
    </row>
    <row r="70" spans="1:13" ht="18" customHeight="1" x14ac:dyDescent="0.3">
      <c r="A70" s="15"/>
      <c r="B70" s="126" t="s">
        <v>55</v>
      </c>
      <c r="C70" s="126"/>
      <c r="D70" s="126"/>
      <c r="E70" s="127"/>
      <c r="F70" s="127"/>
      <c r="G70" s="127"/>
      <c r="H70" s="127"/>
      <c r="I70" s="127"/>
      <c r="J70" s="93">
        <f t="shared" si="3"/>
        <v>0</v>
      </c>
      <c r="K70" s="12"/>
      <c r="L70" s="110"/>
      <c r="M70" s="13"/>
    </row>
    <row r="71" spans="1:13" ht="18" customHeight="1" x14ac:dyDescent="0.3">
      <c r="A71" s="15"/>
      <c r="B71" s="126" t="s">
        <v>56</v>
      </c>
      <c r="C71" s="126"/>
      <c r="D71" s="126"/>
      <c r="E71" s="127"/>
      <c r="F71" s="127"/>
      <c r="G71" s="127"/>
      <c r="H71" s="127"/>
      <c r="I71" s="127"/>
      <c r="J71" s="93">
        <f t="shared" si="3"/>
        <v>2502</v>
      </c>
      <c r="K71" s="12"/>
      <c r="L71" s="91">
        <v>1.39</v>
      </c>
      <c r="M71" s="13"/>
    </row>
    <row r="72" spans="1:13" ht="18" customHeight="1" x14ac:dyDescent="0.3">
      <c r="A72" s="15"/>
      <c r="B72" s="126" t="s">
        <v>57</v>
      </c>
      <c r="C72" s="126"/>
      <c r="D72" s="126"/>
      <c r="E72" s="127"/>
      <c r="F72" s="127"/>
      <c r="G72" s="127"/>
      <c r="H72" s="127"/>
      <c r="I72" s="127"/>
      <c r="J72" s="93">
        <f t="shared" si="3"/>
        <v>0</v>
      </c>
      <c r="K72" s="12"/>
      <c r="L72" s="110"/>
      <c r="M72" s="13"/>
    </row>
    <row r="73" spans="1:13" ht="18" customHeight="1" x14ac:dyDescent="0.3">
      <c r="A73" s="15"/>
      <c r="B73" s="126" t="s">
        <v>61</v>
      </c>
      <c r="C73" s="126"/>
      <c r="D73" s="126"/>
      <c r="E73" s="127"/>
      <c r="F73" s="127"/>
      <c r="G73" s="127"/>
      <c r="H73" s="127"/>
      <c r="I73" s="127"/>
      <c r="J73" s="93">
        <f t="shared" si="3"/>
        <v>93096</v>
      </c>
      <c r="K73" s="12"/>
      <c r="L73" s="91">
        <v>51.72</v>
      </c>
      <c r="M73" s="13"/>
    </row>
    <row r="74" spans="1:13" ht="7.5" customHeight="1" x14ac:dyDescent="0.3">
      <c r="A74" s="15"/>
      <c r="B74" s="17"/>
      <c r="C74" s="17"/>
      <c r="D74" s="17"/>
      <c r="E74" s="17"/>
      <c r="F74" s="25"/>
      <c r="G74" s="17"/>
      <c r="H74" s="17"/>
      <c r="I74" s="17"/>
      <c r="J74" s="58"/>
      <c r="K74" s="12"/>
      <c r="L74" s="62"/>
      <c r="M74" s="13"/>
    </row>
    <row r="75" spans="1:13" x14ac:dyDescent="0.3">
      <c r="A75" s="15"/>
      <c r="B75" s="16" t="s">
        <v>14</v>
      </c>
      <c r="C75" s="17"/>
      <c r="D75" s="17"/>
      <c r="E75" s="17"/>
      <c r="F75" s="25"/>
      <c r="G75" s="17"/>
      <c r="H75" s="17"/>
      <c r="I75" s="17"/>
      <c r="J75" s="73">
        <f t="shared" ref="J75:J81" si="4">L75*$L$1</f>
        <v>185598</v>
      </c>
      <c r="K75" s="43"/>
      <c r="L75" s="63">
        <f>SUM(L66:L73)</f>
        <v>103.11</v>
      </c>
      <c r="M75" s="13"/>
    </row>
    <row r="76" spans="1:13" x14ac:dyDescent="0.3">
      <c r="A76" s="15"/>
      <c r="B76" s="16" t="s">
        <v>13</v>
      </c>
      <c r="C76" s="17"/>
      <c r="D76" s="17"/>
      <c r="E76" s="17"/>
      <c r="F76" s="25"/>
      <c r="G76" s="17"/>
      <c r="H76" s="17"/>
      <c r="I76" s="17"/>
      <c r="J76" s="73">
        <f t="shared" si="4"/>
        <v>5155.5</v>
      </c>
      <c r="K76" s="43"/>
      <c r="L76" s="64">
        <f>L75/D7</f>
        <v>2.8641666666666667</v>
      </c>
      <c r="M76" s="13"/>
    </row>
    <row r="77" spans="1:13" x14ac:dyDescent="0.3">
      <c r="A77" s="15"/>
      <c r="B77" s="17"/>
      <c r="C77" s="17"/>
      <c r="D77" s="17"/>
      <c r="E77" s="17"/>
      <c r="F77" s="25"/>
      <c r="G77" s="17"/>
      <c r="H77" s="17"/>
      <c r="I77" s="17"/>
      <c r="J77" s="58"/>
      <c r="K77" s="12"/>
      <c r="L77" s="62"/>
      <c r="M77" s="13"/>
    </row>
    <row r="78" spans="1:13" x14ac:dyDescent="0.3">
      <c r="A78" s="15"/>
      <c r="B78" s="16" t="s">
        <v>12</v>
      </c>
      <c r="C78" s="17"/>
      <c r="D78" s="17"/>
      <c r="E78" s="17"/>
      <c r="F78" s="25"/>
      <c r="G78" s="17"/>
      <c r="H78" s="17"/>
      <c r="I78" s="17"/>
      <c r="J78" s="73">
        <f t="shared" si="4"/>
        <v>449750.52</v>
      </c>
      <c r="K78" s="43"/>
      <c r="L78" s="63">
        <f>L61+L75</f>
        <v>249.8614</v>
      </c>
      <c r="M78" s="13"/>
    </row>
    <row r="79" spans="1:13" x14ac:dyDescent="0.3">
      <c r="A79" s="15"/>
      <c r="B79" s="16" t="s">
        <v>11</v>
      </c>
      <c r="C79" s="17"/>
      <c r="D79" s="17"/>
      <c r="E79" s="17"/>
      <c r="F79" s="25"/>
      <c r="G79" s="17"/>
      <c r="H79" s="17"/>
      <c r="I79" s="17"/>
      <c r="J79" s="73">
        <f t="shared" si="4"/>
        <v>12493.07</v>
      </c>
      <c r="K79" s="43"/>
      <c r="L79" s="64">
        <f>L78/D7</f>
        <v>6.9405944444444447</v>
      </c>
      <c r="M79" s="13"/>
    </row>
    <row r="80" spans="1:13" x14ac:dyDescent="0.3">
      <c r="A80" s="15"/>
      <c r="B80" s="17"/>
      <c r="C80" s="17"/>
      <c r="D80" s="17"/>
      <c r="E80" s="17"/>
      <c r="F80" s="25"/>
      <c r="G80" s="17"/>
      <c r="H80" s="17"/>
      <c r="I80" s="17"/>
      <c r="J80" s="72"/>
      <c r="K80" s="12"/>
      <c r="L80" s="62"/>
      <c r="M80" s="13"/>
    </row>
    <row r="81" spans="1:26" ht="18" thickBot="1" x14ac:dyDescent="0.35">
      <c r="A81" s="15"/>
      <c r="B81" s="16" t="s">
        <v>10</v>
      </c>
      <c r="C81" s="16"/>
      <c r="D81" s="16"/>
      <c r="E81" s="16"/>
      <c r="F81" s="36"/>
      <c r="G81" s="16"/>
      <c r="H81" s="16"/>
      <c r="I81" s="16"/>
      <c r="J81" s="74">
        <f t="shared" si="4"/>
        <v>-141950.52000000002</v>
      </c>
      <c r="K81" s="43"/>
      <c r="L81" s="65">
        <f>L10-L78</f>
        <v>-78.861400000000003</v>
      </c>
      <c r="M81" s="13"/>
    </row>
    <row r="82" spans="1:26" ht="18" thickTop="1" x14ac:dyDescent="0.3">
      <c r="A82" s="15"/>
      <c r="B82" s="17"/>
      <c r="C82" s="17"/>
      <c r="D82" s="17"/>
      <c r="E82" s="17"/>
      <c r="F82" s="25"/>
      <c r="G82" s="17"/>
      <c r="H82" s="17"/>
      <c r="I82" s="17"/>
      <c r="J82" s="58"/>
      <c r="K82" s="12"/>
      <c r="L82" s="58"/>
      <c r="M82" s="13"/>
    </row>
    <row r="83" spans="1:26" x14ac:dyDescent="0.3">
      <c r="A83" s="15"/>
      <c r="B83" s="17" t="s">
        <v>9</v>
      </c>
      <c r="C83" s="17"/>
      <c r="D83" s="17"/>
      <c r="E83" s="17"/>
      <c r="F83" s="25"/>
      <c r="G83" s="17"/>
      <c r="H83" s="17"/>
      <c r="I83" s="17"/>
      <c r="J83" s="67"/>
      <c r="K83" s="17"/>
      <c r="L83" s="67"/>
      <c r="M83" s="23"/>
    </row>
    <row r="84" spans="1:26" s="3" customFormat="1" x14ac:dyDescent="0.3">
      <c r="A84" s="29"/>
      <c r="B84" s="128"/>
      <c r="C84" s="128"/>
      <c r="D84" s="128"/>
      <c r="E84" s="128"/>
      <c r="F84" s="128"/>
      <c r="G84" s="128"/>
      <c r="H84" s="128"/>
      <c r="I84" s="128"/>
      <c r="J84" s="128"/>
      <c r="K84" s="128"/>
      <c r="L84" s="128"/>
      <c r="M84" s="28"/>
      <c r="N84" s="45"/>
      <c r="O84" s="45"/>
      <c r="P84" s="45"/>
      <c r="Q84" s="45"/>
      <c r="R84" s="45"/>
      <c r="S84" s="45"/>
      <c r="T84" s="45"/>
      <c r="U84" s="45"/>
      <c r="V84" s="45"/>
      <c r="W84" s="45"/>
      <c r="X84" s="45"/>
      <c r="Y84" s="45"/>
      <c r="Z84" s="45"/>
    </row>
    <row r="85" spans="1:26" s="3" customFormat="1" x14ac:dyDescent="0.3">
      <c r="A85" s="29"/>
      <c r="B85" s="129"/>
      <c r="C85" s="129"/>
      <c r="D85" s="129"/>
      <c r="E85" s="129"/>
      <c r="F85" s="129"/>
      <c r="G85" s="129"/>
      <c r="H85" s="129"/>
      <c r="I85" s="129"/>
      <c r="J85" s="129"/>
      <c r="K85" s="129"/>
      <c r="L85" s="129"/>
      <c r="M85" s="28"/>
      <c r="N85" s="45"/>
      <c r="O85" s="45"/>
      <c r="P85" s="45"/>
      <c r="Q85" s="45"/>
      <c r="R85" s="45"/>
      <c r="S85" s="45"/>
      <c r="T85" s="45"/>
      <c r="U85" s="45"/>
      <c r="V85" s="45"/>
      <c r="W85" s="45"/>
      <c r="X85" s="45"/>
      <c r="Y85" s="45"/>
      <c r="Z85" s="45"/>
    </row>
    <row r="86" spans="1:26" s="3" customFormat="1" x14ac:dyDescent="0.3">
      <c r="A86" s="29"/>
      <c r="B86" s="125"/>
      <c r="C86" s="125"/>
      <c r="D86" s="125"/>
      <c r="E86" s="125"/>
      <c r="F86" s="125"/>
      <c r="G86" s="125"/>
      <c r="H86" s="125"/>
      <c r="I86" s="125"/>
      <c r="J86" s="125"/>
      <c r="K86" s="125"/>
      <c r="L86" s="125"/>
      <c r="M86" s="28"/>
      <c r="N86" s="45"/>
      <c r="O86" s="45"/>
      <c r="P86" s="45"/>
      <c r="Q86" s="45"/>
      <c r="R86" s="45"/>
      <c r="S86" s="45"/>
      <c r="T86" s="45"/>
      <c r="U86" s="45"/>
      <c r="V86" s="45"/>
      <c r="W86" s="45"/>
      <c r="X86" s="45"/>
      <c r="Y86" s="45"/>
      <c r="Z86" s="45"/>
    </row>
    <row r="87" spans="1:26" s="3" customFormat="1" x14ac:dyDescent="0.3">
      <c r="A87" s="29"/>
      <c r="B87" s="125"/>
      <c r="C87" s="125"/>
      <c r="D87" s="125"/>
      <c r="E87" s="125"/>
      <c r="F87" s="125"/>
      <c r="G87" s="125"/>
      <c r="H87" s="125"/>
      <c r="I87" s="125"/>
      <c r="J87" s="125"/>
      <c r="K87" s="125"/>
      <c r="L87" s="125"/>
      <c r="M87" s="28"/>
      <c r="N87" s="45"/>
      <c r="O87" s="45"/>
      <c r="P87" s="45"/>
      <c r="Q87" s="45"/>
      <c r="R87" s="45"/>
      <c r="S87" s="45"/>
      <c r="T87" s="45"/>
      <c r="U87" s="45"/>
      <c r="V87" s="45"/>
      <c r="W87" s="45"/>
      <c r="X87" s="45"/>
      <c r="Y87" s="45"/>
      <c r="Z87" s="45"/>
    </row>
    <row r="88" spans="1:26" s="3" customFormat="1" x14ac:dyDescent="0.3">
      <c r="A88" s="29"/>
      <c r="B88" s="125"/>
      <c r="C88" s="125"/>
      <c r="D88" s="125"/>
      <c r="E88" s="125"/>
      <c r="F88" s="125"/>
      <c r="G88" s="125"/>
      <c r="H88" s="125"/>
      <c r="I88" s="125"/>
      <c r="J88" s="125"/>
      <c r="K88" s="125"/>
      <c r="L88" s="125"/>
      <c r="M88" s="28"/>
      <c r="N88" s="45"/>
      <c r="O88" s="45"/>
      <c r="P88" s="45"/>
      <c r="Q88" s="45"/>
      <c r="R88" s="45"/>
      <c r="S88" s="45"/>
      <c r="T88" s="45"/>
      <c r="U88" s="45"/>
      <c r="V88" s="45"/>
      <c r="W88" s="45"/>
      <c r="X88" s="45"/>
      <c r="Y88" s="45"/>
      <c r="Z88" s="45"/>
    </row>
    <row r="89" spans="1:26" x14ac:dyDescent="0.3">
      <c r="A89" s="15"/>
      <c r="B89" s="17"/>
      <c r="C89" s="17"/>
      <c r="D89" s="17"/>
      <c r="E89" s="17"/>
      <c r="F89" s="25"/>
      <c r="G89" s="17"/>
      <c r="H89" s="17"/>
      <c r="I89" s="17"/>
      <c r="J89" s="67"/>
      <c r="K89" s="17"/>
      <c r="L89" s="67"/>
      <c r="M89" s="23"/>
    </row>
    <row r="90" spans="1:26" x14ac:dyDescent="0.3">
      <c r="A90" s="15"/>
      <c r="B90" s="21" t="s">
        <v>8</v>
      </c>
      <c r="C90" s="17"/>
      <c r="D90" s="22" t="s">
        <v>7</v>
      </c>
      <c r="E90" s="17"/>
      <c r="F90" s="25" t="s">
        <v>6</v>
      </c>
      <c r="G90" s="17"/>
      <c r="H90" s="22" t="s">
        <v>5</v>
      </c>
      <c r="I90" s="17"/>
      <c r="J90" s="67"/>
      <c r="K90" s="17"/>
      <c r="L90" s="67"/>
      <c r="M90" s="23"/>
    </row>
    <row r="91" spans="1:26" x14ac:dyDescent="0.3">
      <c r="A91" s="15"/>
      <c r="B91" s="17"/>
      <c r="C91" s="17"/>
      <c r="D91" s="9">
        <v>0.1</v>
      </c>
      <c r="E91" s="17"/>
      <c r="F91" s="25"/>
      <c r="G91" s="17"/>
      <c r="H91" s="9">
        <v>0.1</v>
      </c>
      <c r="I91" s="17"/>
      <c r="J91" s="67"/>
      <c r="K91" s="17"/>
      <c r="L91" s="67"/>
      <c r="M91" s="23"/>
    </row>
    <row r="92" spans="1:26" x14ac:dyDescent="0.3">
      <c r="A92" s="15"/>
      <c r="B92" s="17"/>
      <c r="C92" s="17"/>
      <c r="D92" s="52"/>
      <c r="E92" s="16"/>
      <c r="F92" s="35" t="s">
        <v>3</v>
      </c>
      <c r="G92" s="16"/>
      <c r="H92" s="52"/>
      <c r="I92" s="17"/>
      <c r="J92" s="67"/>
      <c r="K92" s="17"/>
      <c r="L92" s="67"/>
      <c r="M92" s="23"/>
    </row>
    <row r="93" spans="1:26" x14ac:dyDescent="0.3">
      <c r="A93" s="15"/>
      <c r="B93" s="24" t="s">
        <v>4</v>
      </c>
      <c r="C93" s="17"/>
      <c r="D93" s="52">
        <f>F93*(1-D91)</f>
        <v>32.4</v>
      </c>
      <c r="E93" s="16"/>
      <c r="F93" s="36">
        <f>D7</f>
        <v>36</v>
      </c>
      <c r="G93" s="16"/>
      <c r="H93" s="35">
        <f>F93*(1+H91)</f>
        <v>39.6</v>
      </c>
      <c r="I93" s="17"/>
      <c r="J93" s="67"/>
      <c r="K93" s="17"/>
      <c r="L93" s="67"/>
      <c r="M93" s="23"/>
    </row>
    <row r="94" spans="1:26" ht="4.5" customHeight="1" x14ac:dyDescent="0.3">
      <c r="A94" s="15"/>
      <c r="B94" s="17"/>
      <c r="C94" s="17"/>
      <c r="D94" s="17"/>
      <c r="E94" s="17"/>
      <c r="F94" s="25"/>
      <c r="G94" s="17"/>
      <c r="H94" s="17"/>
      <c r="I94" s="17"/>
      <c r="J94" s="67"/>
      <c r="K94" s="17"/>
      <c r="L94" s="67"/>
      <c r="M94" s="23"/>
    </row>
    <row r="95" spans="1:26" x14ac:dyDescent="0.3">
      <c r="A95" s="15"/>
      <c r="B95" s="17" t="s">
        <v>2</v>
      </c>
      <c r="C95" s="17"/>
      <c r="D95" s="26">
        <f>$L$61/D93</f>
        <v>4.5293641975308638</v>
      </c>
      <c r="E95" s="17"/>
      <c r="F95" s="26">
        <f>$L$61/F93</f>
        <v>4.0764277777777771</v>
      </c>
      <c r="G95" s="17"/>
      <c r="H95" s="26">
        <f>$L$61/H93</f>
        <v>3.7058434343434339</v>
      </c>
      <c r="I95" s="17"/>
      <c r="J95" s="67"/>
      <c r="K95" s="17"/>
      <c r="L95" s="67"/>
      <c r="M95" s="23"/>
    </row>
    <row r="96" spans="1:26" ht="4.5" customHeight="1" x14ac:dyDescent="0.3">
      <c r="A96" s="15"/>
      <c r="B96" s="17"/>
      <c r="C96" s="17"/>
      <c r="D96" s="17"/>
      <c r="E96" s="17"/>
      <c r="F96" s="25"/>
      <c r="G96" s="17"/>
      <c r="H96" s="17"/>
      <c r="I96" s="17"/>
      <c r="J96" s="67"/>
      <c r="K96" s="17"/>
      <c r="L96" s="67"/>
      <c r="M96" s="23"/>
    </row>
    <row r="97" spans="1:13" x14ac:dyDescent="0.3">
      <c r="A97" s="15"/>
      <c r="B97" s="17" t="s">
        <v>1</v>
      </c>
      <c r="C97" s="17"/>
      <c r="D97" s="26">
        <f>$L$75/D93</f>
        <v>3.1824074074074074</v>
      </c>
      <c r="E97" s="17"/>
      <c r="F97" s="26">
        <f>$L$75/F93</f>
        <v>2.8641666666666667</v>
      </c>
      <c r="G97" s="17"/>
      <c r="H97" s="26">
        <f>$L$75/H93</f>
        <v>2.6037878787878785</v>
      </c>
      <c r="I97" s="17"/>
      <c r="J97" s="67"/>
      <c r="K97" s="17"/>
      <c r="L97" s="67"/>
      <c r="M97" s="23"/>
    </row>
    <row r="98" spans="1:13" ht="3.75" customHeight="1" x14ac:dyDescent="0.3">
      <c r="A98" s="15"/>
      <c r="B98" s="17"/>
      <c r="C98" s="17"/>
      <c r="D98" s="17"/>
      <c r="E98" s="17"/>
      <c r="F98" s="25"/>
      <c r="G98" s="17"/>
      <c r="H98" s="17"/>
      <c r="I98" s="17"/>
      <c r="J98" s="67"/>
      <c r="K98" s="17"/>
      <c r="L98" s="67"/>
      <c r="M98" s="23"/>
    </row>
    <row r="99" spans="1:13" x14ac:dyDescent="0.3">
      <c r="A99" s="15"/>
      <c r="B99" s="17" t="s">
        <v>0</v>
      </c>
      <c r="C99" s="17"/>
      <c r="D99" s="26">
        <f>$L$78/D93</f>
        <v>7.7117716049382716</v>
      </c>
      <c r="E99" s="17"/>
      <c r="F99" s="26">
        <f>$L$78/F93</f>
        <v>6.9405944444444447</v>
      </c>
      <c r="G99" s="17"/>
      <c r="H99" s="26">
        <f>$L$78/H93</f>
        <v>6.3096313131313133</v>
      </c>
      <c r="I99" s="17"/>
      <c r="J99" s="67"/>
      <c r="K99" s="17"/>
      <c r="L99" s="67"/>
      <c r="M99" s="23"/>
    </row>
    <row r="100" spans="1:13" ht="5.25" customHeight="1" x14ac:dyDescent="0.3">
      <c r="A100" s="15"/>
      <c r="B100" s="17"/>
      <c r="C100" s="17"/>
      <c r="D100" s="17"/>
      <c r="E100" s="17"/>
      <c r="F100" s="25"/>
      <c r="G100" s="17"/>
      <c r="H100" s="17"/>
      <c r="I100" s="17"/>
      <c r="J100" s="67"/>
      <c r="K100" s="17"/>
      <c r="L100" s="67"/>
      <c r="M100" s="23"/>
    </row>
    <row r="101" spans="1:13" x14ac:dyDescent="0.3">
      <c r="A101" s="15"/>
      <c r="B101" s="17"/>
      <c r="C101" s="17"/>
      <c r="D101" s="17"/>
      <c r="E101" s="17"/>
      <c r="F101" s="25"/>
      <c r="G101" s="17"/>
      <c r="H101" s="17"/>
      <c r="I101" s="17"/>
      <c r="J101" s="67"/>
      <c r="K101" s="17"/>
      <c r="L101" s="67"/>
      <c r="M101" s="23"/>
    </row>
    <row r="102" spans="1:13" x14ac:dyDescent="0.3">
      <c r="A102" s="15"/>
      <c r="B102" s="17"/>
      <c r="C102" s="17"/>
      <c r="D102" s="16"/>
      <c r="E102" s="16"/>
      <c r="F102" s="36" t="s">
        <v>4</v>
      </c>
      <c r="G102" s="16"/>
      <c r="H102" s="16"/>
      <c r="I102" s="17"/>
      <c r="J102" s="67"/>
      <c r="K102" s="17"/>
      <c r="L102" s="67"/>
      <c r="M102" s="23"/>
    </row>
    <row r="103" spans="1:13" x14ac:dyDescent="0.3">
      <c r="A103" s="15"/>
      <c r="B103" s="24" t="s">
        <v>3</v>
      </c>
      <c r="C103" s="17"/>
      <c r="D103" s="20">
        <f>F103*(1-D91)</f>
        <v>4.2750000000000004</v>
      </c>
      <c r="E103" s="16"/>
      <c r="F103" s="53">
        <f>H7</f>
        <v>4.75</v>
      </c>
      <c r="G103" s="16"/>
      <c r="H103" s="20">
        <f>F103*(1+H91)</f>
        <v>5.2250000000000005</v>
      </c>
      <c r="I103" s="17"/>
      <c r="J103" s="67"/>
      <c r="K103" s="17"/>
      <c r="L103" s="67"/>
      <c r="M103" s="23"/>
    </row>
    <row r="104" spans="1:13" ht="4.5" customHeight="1" x14ac:dyDescent="0.3">
      <c r="A104" s="15"/>
      <c r="B104" s="17"/>
      <c r="C104" s="17"/>
      <c r="D104" s="17"/>
      <c r="E104" s="17"/>
      <c r="F104" s="25"/>
      <c r="G104" s="17"/>
      <c r="H104" s="17"/>
      <c r="I104" s="17"/>
      <c r="J104" s="67"/>
      <c r="K104" s="17"/>
      <c r="L104" s="67"/>
      <c r="M104" s="23"/>
    </row>
    <row r="105" spans="1:13" x14ac:dyDescent="0.3">
      <c r="A105" s="15"/>
      <c r="B105" s="17" t="s">
        <v>2</v>
      </c>
      <c r="C105" s="17"/>
      <c r="D105" s="27">
        <f>$L$61/D103</f>
        <v>34.327812865497073</v>
      </c>
      <c r="E105" s="17"/>
      <c r="F105" s="27">
        <f>$L$61/F103</f>
        <v>30.895031578947368</v>
      </c>
      <c r="G105" s="17"/>
      <c r="H105" s="27">
        <f>$L$61/H103</f>
        <v>28.086392344497604</v>
      </c>
      <c r="I105" s="17"/>
      <c r="J105" s="67"/>
      <c r="K105" s="17"/>
      <c r="L105" s="67"/>
      <c r="M105" s="23"/>
    </row>
    <row r="106" spans="1:13" ht="3" customHeight="1" x14ac:dyDescent="0.3">
      <c r="A106" s="15"/>
      <c r="B106" s="17"/>
      <c r="C106" s="17"/>
      <c r="D106" s="17"/>
      <c r="E106" s="17"/>
      <c r="F106" s="25"/>
      <c r="G106" s="17"/>
      <c r="H106" s="17"/>
      <c r="I106" s="17"/>
      <c r="J106" s="67"/>
      <c r="K106" s="17"/>
      <c r="L106" s="67"/>
      <c r="M106" s="23"/>
    </row>
    <row r="107" spans="1:13" x14ac:dyDescent="0.3">
      <c r="A107" s="15"/>
      <c r="B107" s="17" t="s">
        <v>1</v>
      </c>
      <c r="C107" s="17"/>
      <c r="D107" s="27">
        <f>$L$75/D103</f>
        <v>24.119298245614033</v>
      </c>
      <c r="E107" s="17"/>
      <c r="F107" s="27">
        <f>$L$75/F103</f>
        <v>21.707368421052632</v>
      </c>
      <c r="G107" s="17"/>
      <c r="H107" s="27">
        <f>$L$75/H103</f>
        <v>19.733971291866027</v>
      </c>
      <c r="I107" s="17"/>
      <c r="J107" s="67"/>
      <c r="K107" s="17"/>
      <c r="L107" s="67"/>
      <c r="M107" s="23"/>
    </row>
    <row r="108" spans="1:13" ht="3.75" customHeight="1" x14ac:dyDescent="0.3">
      <c r="A108" s="15"/>
      <c r="B108" s="17"/>
      <c r="C108" s="17"/>
      <c r="D108" s="17"/>
      <c r="E108" s="17"/>
      <c r="F108" s="25"/>
      <c r="G108" s="17"/>
      <c r="H108" s="17"/>
      <c r="I108" s="17"/>
      <c r="J108" s="67"/>
      <c r="K108" s="17"/>
      <c r="L108" s="67"/>
      <c r="M108" s="23"/>
    </row>
    <row r="109" spans="1:13" x14ac:dyDescent="0.3">
      <c r="A109" s="15"/>
      <c r="B109" s="30" t="s">
        <v>0</v>
      </c>
      <c r="C109" s="30"/>
      <c r="D109" s="27">
        <f>$L$78/D103</f>
        <v>58.447111111111106</v>
      </c>
      <c r="E109" s="30"/>
      <c r="F109" s="27">
        <f>$L$78/F103</f>
        <v>52.602400000000003</v>
      </c>
      <c r="G109" s="30"/>
      <c r="H109" s="27">
        <f>$L$78/H103</f>
        <v>47.820363636363631</v>
      </c>
      <c r="I109" s="30"/>
      <c r="J109" s="67"/>
      <c r="K109" s="30"/>
      <c r="L109" s="67"/>
      <c r="M109" s="23"/>
    </row>
    <row r="110" spans="1:13" ht="5.25" customHeight="1" thickBot="1" x14ac:dyDescent="0.35">
      <c r="A110" s="19"/>
      <c r="B110" s="14"/>
      <c r="C110" s="14"/>
      <c r="D110" s="14"/>
      <c r="E110" s="14"/>
      <c r="F110" s="47"/>
      <c r="G110" s="14"/>
      <c r="H110" s="14"/>
      <c r="I110" s="14"/>
      <c r="J110" s="68"/>
      <c r="K110" s="14"/>
      <c r="L110" s="68"/>
      <c r="M110" s="48"/>
    </row>
    <row r="111" spans="1:13" s="44" customFormat="1" x14ac:dyDescent="0.3">
      <c r="F111" s="46"/>
      <c r="J111" s="69"/>
      <c r="L111" s="69"/>
    </row>
    <row r="112" spans="1:13" s="44" customFormat="1" x14ac:dyDescent="0.3">
      <c r="F112" s="46"/>
      <c r="J112" s="69"/>
      <c r="L112" s="69"/>
    </row>
    <row r="113" spans="6:12" s="44" customFormat="1" x14ac:dyDescent="0.3">
      <c r="F113" s="46"/>
      <c r="J113" s="69"/>
      <c r="L113" s="69"/>
    </row>
    <row r="114" spans="6:12" s="44" customFormat="1" x14ac:dyDescent="0.3">
      <c r="F114" s="46"/>
      <c r="J114" s="69"/>
      <c r="L114" s="69"/>
    </row>
    <row r="115" spans="6:12" s="44" customFormat="1" x14ac:dyDescent="0.3">
      <c r="F115" s="46"/>
      <c r="J115" s="69"/>
      <c r="L115" s="69"/>
    </row>
    <row r="116" spans="6:12" s="44" customFormat="1" x14ac:dyDescent="0.3">
      <c r="F116" s="46"/>
      <c r="J116" s="69"/>
      <c r="L116" s="69"/>
    </row>
    <row r="117" spans="6:12" s="44" customFormat="1" x14ac:dyDescent="0.3">
      <c r="F117" s="46"/>
      <c r="J117" s="69"/>
      <c r="L117" s="69"/>
    </row>
    <row r="118" spans="6:12" s="44" customFormat="1" x14ac:dyDescent="0.3">
      <c r="F118" s="46"/>
      <c r="J118" s="69"/>
      <c r="L118" s="69"/>
    </row>
    <row r="119" spans="6:12" s="44" customFormat="1" x14ac:dyDescent="0.3">
      <c r="F119" s="46"/>
      <c r="J119" s="69"/>
      <c r="L119" s="69"/>
    </row>
    <row r="120" spans="6:12" s="44" customFormat="1" x14ac:dyDescent="0.3">
      <c r="F120" s="46"/>
      <c r="J120" s="69"/>
      <c r="L120" s="69"/>
    </row>
    <row r="121" spans="6:12" s="44" customFormat="1" x14ac:dyDescent="0.3">
      <c r="F121" s="46"/>
      <c r="J121" s="69"/>
      <c r="L121" s="69"/>
    </row>
    <row r="122" spans="6:12" s="44" customFormat="1" x14ac:dyDescent="0.3">
      <c r="F122" s="46"/>
      <c r="J122" s="69"/>
      <c r="L122" s="69"/>
    </row>
    <row r="123" spans="6:12" s="44" customFormat="1" x14ac:dyDescent="0.3">
      <c r="F123" s="46"/>
      <c r="J123" s="69"/>
      <c r="L123" s="69"/>
    </row>
    <row r="124" spans="6:12" s="44" customFormat="1" x14ac:dyDescent="0.3">
      <c r="F124" s="46"/>
      <c r="J124" s="69"/>
      <c r="L124" s="69"/>
    </row>
    <row r="125" spans="6:12" s="44" customFormat="1" x14ac:dyDescent="0.3">
      <c r="F125" s="46"/>
      <c r="J125" s="69"/>
      <c r="L125" s="69"/>
    </row>
    <row r="126" spans="6:12" s="44" customFormat="1" x14ac:dyDescent="0.3">
      <c r="F126" s="46"/>
      <c r="J126" s="69"/>
      <c r="L126" s="69"/>
    </row>
    <row r="127" spans="6:12" s="44" customFormat="1" x14ac:dyDescent="0.3">
      <c r="F127" s="46"/>
      <c r="J127" s="69"/>
      <c r="L127" s="69"/>
    </row>
    <row r="128" spans="6:12" s="44" customFormat="1" x14ac:dyDescent="0.3">
      <c r="F128" s="46"/>
      <c r="J128" s="69"/>
      <c r="L128" s="69"/>
    </row>
    <row r="129" spans="6:12" s="44" customFormat="1" x14ac:dyDescent="0.3">
      <c r="F129" s="46"/>
      <c r="J129" s="69"/>
      <c r="L129" s="69"/>
    </row>
    <row r="130" spans="6:12" s="44" customFormat="1" x14ac:dyDescent="0.3">
      <c r="F130" s="46"/>
      <c r="J130" s="69"/>
      <c r="L130" s="69"/>
    </row>
    <row r="131" spans="6:12" s="44" customFormat="1" x14ac:dyDescent="0.3">
      <c r="F131" s="46"/>
      <c r="J131" s="69"/>
      <c r="L131" s="69"/>
    </row>
    <row r="132" spans="6:12" s="44" customFormat="1" x14ac:dyDescent="0.3">
      <c r="F132" s="46"/>
      <c r="J132" s="69"/>
      <c r="L132" s="69"/>
    </row>
    <row r="133" spans="6:12" s="44" customFormat="1" x14ac:dyDescent="0.3">
      <c r="F133" s="46"/>
      <c r="J133" s="69"/>
      <c r="L133" s="69"/>
    </row>
    <row r="134" spans="6:12" s="44" customFormat="1" x14ac:dyDescent="0.3">
      <c r="F134" s="46"/>
      <c r="J134" s="69"/>
      <c r="L134" s="69"/>
    </row>
    <row r="135" spans="6:12" s="44" customFormat="1" x14ac:dyDescent="0.3">
      <c r="F135" s="46"/>
      <c r="J135" s="69"/>
      <c r="L135" s="69"/>
    </row>
    <row r="136" spans="6:12" s="44" customFormat="1" x14ac:dyDescent="0.3">
      <c r="F136" s="46"/>
      <c r="J136" s="69"/>
      <c r="L136" s="69"/>
    </row>
    <row r="137" spans="6:12" s="44" customFormat="1" x14ac:dyDescent="0.3">
      <c r="F137" s="46"/>
      <c r="J137" s="69"/>
      <c r="L137" s="69"/>
    </row>
    <row r="138" spans="6:12" s="44" customFormat="1" x14ac:dyDescent="0.3">
      <c r="F138" s="46"/>
      <c r="J138" s="69"/>
      <c r="L138" s="69"/>
    </row>
    <row r="139" spans="6:12" s="44" customFormat="1" x14ac:dyDescent="0.3">
      <c r="F139" s="46"/>
      <c r="J139" s="69"/>
      <c r="L139" s="69"/>
    </row>
    <row r="140" spans="6:12" s="44" customFormat="1" x14ac:dyDescent="0.3">
      <c r="F140" s="46"/>
      <c r="J140" s="69"/>
      <c r="L140" s="69"/>
    </row>
    <row r="141" spans="6:12" s="44" customFormat="1" x14ac:dyDescent="0.3">
      <c r="F141" s="46"/>
      <c r="J141" s="69"/>
      <c r="L141" s="69"/>
    </row>
    <row r="142" spans="6:12" s="44" customFormat="1" x14ac:dyDescent="0.3">
      <c r="F142" s="46"/>
      <c r="J142" s="69"/>
      <c r="L142" s="69"/>
    </row>
    <row r="143" spans="6:12" s="44" customFormat="1" x14ac:dyDescent="0.3">
      <c r="F143" s="46"/>
      <c r="J143" s="69"/>
      <c r="L143" s="69"/>
    </row>
    <row r="144" spans="6:12" s="44" customFormat="1" x14ac:dyDescent="0.3">
      <c r="F144" s="46"/>
      <c r="J144" s="69"/>
      <c r="L144" s="69"/>
    </row>
    <row r="145" spans="6:12" s="44" customFormat="1" x14ac:dyDescent="0.3">
      <c r="F145" s="46"/>
      <c r="J145" s="69"/>
      <c r="L145" s="69"/>
    </row>
    <row r="146" spans="6:12" s="44" customFormat="1" x14ac:dyDescent="0.3">
      <c r="F146" s="46"/>
      <c r="J146" s="69"/>
      <c r="L146" s="69"/>
    </row>
    <row r="147" spans="6:12" s="44" customFormat="1" x14ac:dyDescent="0.3">
      <c r="F147" s="46"/>
      <c r="J147" s="69"/>
      <c r="L147" s="69"/>
    </row>
    <row r="148" spans="6:12" s="44" customFormat="1" x14ac:dyDescent="0.3">
      <c r="F148" s="46"/>
      <c r="J148" s="69"/>
      <c r="L148" s="69"/>
    </row>
    <row r="149" spans="6:12" s="44" customFormat="1" x14ac:dyDescent="0.3">
      <c r="F149" s="46"/>
      <c r="J149" s="69"/>
      <c r="L149" s="69"/>
    </row>
    <row r="150" spans="6:12" s="44" customFormat="1" x14ac:dyDescent="0.3">
      <c r="F150" s="46"/>
      <c r="J150" s="69"/>
      <c r="L150" s="69"/>
    </row>
    <row r="151" spans="6:12" s="44" customFormat="1" x14ac:dyDescent="0.3">
      <c r="F151" s="46"/>
      <c r="J151" s="69"/>
      <c r="L151" s="69"/>
    </row>
    <row r="152" spans="6:12" s="44" customFormat="1" x14ac:dyDescent="0.3">
      <c r="F152" s="46"/>
      <c r="J152" s="69"/>
      <c r="L152" s="69"/>
    </row>
    <row r="153" spans="6:12" s="44" customFormat="1" x14ac:dyDescent="0.3">
      <c r="F153" s="46"/>
      <c r="J153" s="69"/>
      <c r="L153" s="69"/>
    </row>
    <row r="154" spans="6:12" s="44" customFormat="1" x14ac:dyDescent="0.3">
      <c r="F154" s="46"/>
      <c r="J154" s="69"/>
      <c r="L154" s="69"/>
    </row>
    <row r="155" spans="6:12" s="44" customFormat="1" x14ac:dyDescent="0.3">
      <c r="F155" s="46"/>
      <c r="J155" s="69"/>
      <c r="L155" s="69"/>
    </row>
    <row r="156" spans="6:12" s="44" customFormat="1" x14ac:dyDescent="0.3">
      <c r="F156" s="46"/>
      <c r="J156" s="69"/>
      <c r="L156" s="69"/>
    </row>
    <row r="157" spans="6:12" s="44" customFormat="1" x14ac:dyDescent="0.3">
      <c r="F157" s="46"/>
      <c r="J157" s="69"/>
      <c r="L157" s="69"/>
    </row>
    <row r="158" spans="6:12" s="44" customFormat="1" x14ac:dyDescent="0.3">
      <c r="F158" s="46"/>
      <c r="J158" s="69"/>
      <c r="L158" s="69"/>
    </row>
    <row r="159" spans="6:12" s="44" customFormat="1" x14ac:dyDescent="0.3">
      <c r="F159" s="46"/>
      <c r="J159" s="69"/>
      <c r="L159" s="69"/>
    </row>
    <row r="160" spans="6:12" s="44" customFormat="1" x14ac:dyDescent="0.3">
      <c r="F160" s="46"/>
      <c r="J160" s="69"/>
      <c r="L160" s="69"/>
    </row>
    <row r="161" spans="6:12" s="44" customFormat="1" x14ac:dyDescent="0.3">
      <c r="F161" s="46"/>
      <c r="J161" s="69"/>
      <c r="L161" s="69"/>
    </row>
    <row r="162" spans="6:12" s="44" customFormat="1" x14ac:dyDescent="0.3">
      <c r="F162" s="46"/>
      <c r="J162" s="69"/>
      <c r="L162" s="69"/>
    </row>
    <row r="163" spans="6:12" s="44" customFormat="1" x14ac:dyDescent="0.3">
      <c r="F163" s="46"/>
      <c r="J163" s="69"/>
      <c r="L163" s="69"/>
    </row>
    <row r="164" spans="6:12" s="44" customFormat="1" x14ac:dyDescent="0.3">
      <c r="F164" s="46"/>
      <c r="J164" s="69"/>
      <c r="L164" s="69"/>
    </row>
    <row r="165" spans="6:12" s="44" customFormat="1" x14ac:dyDescent="0.3">
      <c r="F165" s="46"/>
      <c r="J165" s="69"/>
      <c r="L165" s="69"/>
    </row>
    <row r="166" spans="6:12" s="44" customFormat="1" x14ac:dyDescent="0.3">
      <c r="F166" s="46"/>
      <c r="J166" s="69"/>
      <c r="L166" s="69"/>
    </row>
    <row r="167" spans="6:12" s="44" customFormat="1" x14ac:dyDescent="0.3">
      <c r="F167" s="46"/>
      <c r="J167" s="69"/>
      <c r="L167" s="69"/>
    </row>
    <row r="168" spans="6:12" s="44" customFormat="1" x14ac:dyDescent="0.3">
      <c r="F168" s="46"/>
      <c r="J168" s="69"/>
      <c r="L168" s="69"/>
    </row>
    <row r="169" spans="6:12" s="44" customFormat="1" x14ac:dyDescent="0.3">
      <c r="F169" s="46"/>
      <c r="J169" s="69"/>
      <c r="L169" s="69"/>
    </row>
    <row r="170" spans="6:12" s="44" customFormat="1" x14ac:dyDescent="0.3">
      <c r="F170" s="46"/>
      <c r="J170" s="69"/>
      <c r="L170" s="69"/>
    </row>
    <row r="171" spans="6:12" s="44" customFormat="1" x14ac:dyDescent="0.3">
      <c r="F171" s="46"/>
      <c r="J171" s="69"/>
      <c r="L171" s="69"/>
    </row>
    <row r="172" spans="6:12" s="44" customFormat="1" x14ac:dyDescent="0.3">
      <c r="F172" s="46"/>
      <c r="J172" s="69"/>
      <c r="L172" s="69"/>
    </row>
    <row r="173" spans="6:12" s="44" customFormat="1" x14ac:dyDescent="0.3">
      <c r="F173" s="46"/>
      <c r="J173" s="69"/>
      <c r="L173" s="69"/>
    </row>
    <row r="174" spans="6:12" s="44" customFormat="1" x14ac:dyDescent="0.3">
      <c r="F174" s="46"/>
      <c r="J174" s="69"/>
      <c r="L174" s="69"/>
    </row>
    <row r="175" spans="6:12" s="44" customFormat="1" x14ac:dyDescent="0.3">
      <c r="F175" s="46"/>
      <c r="J175" s="69"/>
      <c r="L175" s="69"/>
    </row>
    <row r="176" spans="6:12" s="44" customFormat="1" x14ac:dyDescent="0.3">
      <c r="F176" s="46"/>
      <c r="J176" s="69"/>
      <c r="L176" s="69"/>
    </row>
    <row r="177" spans="6:12" s="44" customFormat="1" x14ac:dyDescent="0.3">
      <c r="F177" s="46"/>
      <c r="J177" s="69"/>
      <c r="L177" s="69"/>
    </row>
    <row r="178" spans="6:12" s="44" customFormat="1" x14ac:dyDescent="0.3">
      <c r="F178" s="46"/>
      <c r="J178" s="69"/>
      <c r="L178" s="69"/>
    </row>
    <row r="179" spans="6:12" s="44" customFormat="1" x14ac:dyDescent="0.3">
      <c r="F179" s="46"/>
      <c r="J179" s="69"/>
      <c r="L179" s="69"/>
    </row>
    <row r="180" spans="6:12" s="44" customFormat="1" x14ac:dyDescent="0.3">
      <c r="F180" s="46"/>
      <c r="J180" s="69"/>
      <c r="L180" s="69"/>
    </row>
    <row r="181" spans="6:12" s="44" customFormat="1" x14ac:dyDescent="0.3">
      <c r="F181" s="46"/>
      <c r="J181" s="69"/>
      <c r="L181" s="69"/>
    </row>
    <row r="182" spans="6:12" s="44" customFormat="1" x14ac:dyDescent="0.3">
      <c r="F182" s="46"/>
      <c r="J182" s="69"/>
      <c r="L182" s="69"/>
    </row>
    <row r="183" spans="6:12" s="44" customFormat="1" x14ac:dyDescent="0.3">
      <c r="F183" s="46"/>
      <c r="J183" s="69"/>
      <c r="L183" s="69"/>
    </row>
    <row r="184" spans="6:12" s="44" customFormat="1" x14ac:dyDescent="0.3">
      <c r="F184" s="46"/>
      <c r="J184" s="69"/>
      <c r="L184" s="69"/>
    </row>
    <row r="185" spans="6:12" s="44" customFormat="1" x14ac:dyDescent="0.3">
      <c r="F185" s="46"/>
      <c r="J185" s="69"/>
      <c r="L185" s="69"/>
    </row>
    <row r="186" spans="6:12" s="44" customFormat="1" x14ac:dyDescent="0.3">
      <c r="F186" s="46"/>
      <c r="J186" s="69"/>
      <c r="L186" s="69"/>
    </row>
    <row r="187" spans="6:12" s="44" customFormat="1" x14ac:dyDescent="0.3">
      <c r="F187" s="46"/>
      <c r="J187" s="69"/>
      <c r="L187" s="69"/>
    </row>
    <row r="188" spans="6:12" s="44" customFormat="1" x14ac:dyDescent="0.3">
      <c r="F188" s="46"/>
      <c r="J188" s="69"/>
      <c r="L188" s="69"/>
    </row>
    <row r="189" spans="6:12" s="44" customFormat="1" x14ac:dyDescent="0.3">
      <c r="F189" s="46"/>
      <c r="J189" s="69"/>
      <c r="L189" s="69"/>
    </row>
    <row r="190" spans="6:12" s="44" customFormat="1" x14ac:dyDescent="0.3">
      <c r="F190" s="46"/>
      <c r="J190" s="69"/>
      <c r="L190" s="69"/>
    </row>
    <row r="191" spans="6:12" s="44" customFormat="1" x14ac:dyDescent="0.3">
      <c r="F191" s="46"/>
      <c r="J191" s="69"/>
      <c r="L191" s="69"/>
    </row>
    <row r="192" spans="6:12" s="44" customFormat="1" x14ac:dyDescent="0.3">
      <c r="F192" s="46"/>
      <c r="J192" s="69"/>
      <c r="L192" s="69"/>
    </row>
    <row r="193" spans="6:12" s="44" customFormat="1" x14ac:dyDescent="0.3">
      <c r="F193" s="46"/>
      <c r="J193" s="69"/>
      <c r="L193" s="69"/>
    </row>
    <row r="194" spans="6:12" s="44" customFormat="1" x14ac:dyDescent="0.3">
      <c r="F194" s="46"/>
      <c r="J194" s="69"/>
      <c r="L194" s="69"/>
    </row>
  </sheetData>
  <sheetProtection sheet="1" objects="1" scenarios="1" selectLockedCells="1"/>
  <mergeCells count="20">
    <mergeCell ref="B85:L85"/>
    <mergeCell ref="B86:L86"/>
    <mergeCell ref="B87:L87"/>
    <mergeCell ref="B88:L88"/>
    <mergeCell ref="B72:D72"/>
    <mergeCell ref="E72:I72"/>
    <mergeCell ref="B73:D73"/>
    <mergeCell ref="E73:I73"/>
    <mergeCell ref="B84:L84"/>
    <mergeCell ref="B69:D69"/>
    <mergeCell ref="E69:I69"/>
    <mergeCell ref="B70:D70"/>
    <mergeCell ref="E70:I70"/>
    <mergeCell ref="B71:D71"/>
    <mergeCell ref="E71:I71"/>
    <mergeCell ref="B67:D67"/>
    <mergeCell ref="E67:I67"/>
    <mergeCell ref="B68:D68"/>
    <mergeCell ref="E68:I68"/>
    <mergeCell ref="A1:H1"/>
  </mergeCells>
  <pageMargins left="1.1499999999999999" right="0.75" top="0.75" bottom="0.75" header="0.5" footer="0.5"/>
  <pageSetup scale="60" orientation="portrait" r:id="rId1"/>
  <headerFooter alignWithMargins="0"/>
  <ignoredErrors>
    <ignoredError sqref="J67:J73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FF00"/>
  </sheetPr>
  <dimension ref="A1:Z194"/>
  <sheetViews>
    <sheetView zoomScale="90" zoomScaleNormal="90" workbookViewId="0">
      <selection activeCell="L72" sqref="L72"/>
    </sheetView>
  </sheetViews>
  <sheetFormatPr defaultColWidth="9" defaultRowHeight="17.399999999999999" x14ac:dyDescent="0.3"/>
  <cols>
    <col min="1" max="1" width="1.19921875" style="1" customWidth="1"/>
    <col min="2" max="2" width="31.19921875" style="1" customWidth="1"/>
    <col min="3" max="3" width="1.19921875" style="1" customWidth="1"/>
    <col min="4" max="4" width="12.5" style="1" customWidth="1"/>
    <col min="5" max="5" width="1.19921875" style="1" customWidth="1"/>
    <col min="6" max="6" width="12.5" style="4" customWidth="1"/>
    <col min="7" max="7" width="1.19921875" style="1" customWidth="1"/>
    <col min="8" max="8" width="12.5" style="1" customWidth="1"/>
    <col min="9" max="9" width="1.19921875" style="1" customWidth="1"/>
    <col min="10" max="10" width="21.8984375" style="75" customWidth="1"/>
    <col min="11" max="11" width="1.19921875" style="1" customWidth="1"/>
    <col min="12" max="12" width="21.8984375" style="70" customWidth="1"/>
    <col min="13" max="13" width="1.19921875" style="1" customWidth="1"/>
    <col min="14" max="14" width="9" style="44"/>
    <col min="15" max="15" width="10" style="44" bestFit="1" customWidth="1"/>
    <col min="16" max="26" width="9" style="44"/>
    <col min="27" max="16384" width="9" style="1"/>
  </cols>
  <sheetData>
    <row r="1" spans="1:16" ht="37.5" customHeight="1" x14ac:dyDescent="0.3">
      <c r="A1" s="130" t="s">
        <v>103</v>
      </c>
      <c r="B1" s="131"/>
      <c r="C1" s="131"/>
      <c r="D1" s="131"/>
      <c r="E1" s="131"/>
      <c r="F1" s="131"/>
      <c r="G1" s="131"/>
      <c r="H1" s="131"/>
      <c r="I1" s="84"/>
      <c r="J1" s="82" t="s">
        <v>35</v>
      </c>
      <c r="K1" s="82"/>
      <c r="L1" s="85">
        <v>1800</v>
      </c>
      <c r="M1" s="10"/>
    </row>
    <row r="2" spans="1:16" ht="3.75" customHeight="1" x14ac:dyDescent="0.3">
      <c r="A2" s="7"/>
      <c r="B2" s="83"/>
      <c r="C2" s="83"/>
      <c r="D2" s="83"/>
      <c r="E2" s="83"/>
      <c r="F2" s="5"/>
      <c r="G2" s="83"/>
      <c r="H2" s="83"/>
      <c r="I2" s="83"/>
      <c r="J2" s="55"/>
      <c r="K2" s="83"/>
      <c r="L2" s="55"/>
      <c r="M2" s="8"/>
    </row>
    <row r="3" spans="1:16" ht="22.5" customHeight="1" x14ac:dyDescent="0.3">
      <c r="A3" s="15"/>
      <c r="B3" s="16"/>
      <c r="C3" s="16"/>
      <c r="D3" s="34" t="s">
        <v>32</v>
      </c>
      <c r="E3" s="35"/>
      <c r="F3" s="36"/>
      <c r="G3" s="35"/>
      <c r="H3" s="34" t="s">
        <v>31</v>
      </c>
      <c r="I3" s="35"/>
      <c r="J3" s="56" t="s">
        <v>34</v>
      </c>
      <c r="K3" s="41"/>
      <c r="L3" s="56" t="s">
        <v>30</v>
      </c>
      <c r="M3" s="13"/>
    </row>
    <row r="4" spans="1:16" x14ac:dyDescent="0.3">
      <c r="A4" s="15"/>
      <c r="B4" s="37" t="s">
        <v>29</v>
      </c>
      <c r="C4" s="38"/>
      <c r="D4" s="39" t="s">
        <v>28</v>
      </c>
      <c r="E4" s="37"/>
      <c r="F4" s="40" t="s">
        <v>27</v>
      </c>
      <c r="G4" s="37"/>
      <c r="H4" s="39" t="s">
        <v>26</v>
      </c>
      <c r="I4" s="37"/>
      <c r="J4" s="57" t="s">
        <v>33</v>
      </c>
      <c r="K4" s="42"/>
      <c r="L4" s="57" t="s">
        <v>25</v>
      </c>
      <c r="M4" s="13"/>
    </row>
    <row r="5" spans="1:16" ht="7.5" customHeight="1" x14ac:dyDescent="0.3">
      <c r="A5" s="15"/>
      <c r="B5" s="18"/>
      <c r="C5" s="96"/>
      <c r="D5" s="96"/>
      <c r="E5" s="96"/>
      <c r="F5" s="25"/>
      <c r="G5" s="96"/>
      <c r="H5" s="96"/>
      <c r="I5" s="96"/>
      <c r="J5" s="58"/>
      <c r="K5" s="12"/>
      <c r="L5" s="58"/>
      <c r="M5" s="13"/>
    </row>
    <row r="6" spans="1:16" x14ac:dyDescent="0.3">
      <c r="A6" s="15"/>
      <c r="B6" s="21" t="s">
        <v>24</v>
      </c>
      <c r="C6" s="96"/>
      <c r="D6" s="96"/>
      <c r="E6" s="96"/>
      <c r="F6" s="25"/>
      <c r="G6" s="96"/>
      <c r="H6" s="96"/>
      <c r="I6" s="96"/>
      <c r="J6" s="58"/>
      <c r="K6" s="12"/>
      <c r="L6" s="58"/>
      <c r="M6" s="13"/>
    </row>
    <row r="7" spans="1:16" x14ac:dyDescent="0.3">
      <c r="A7" s="15"/>
      <c r="B7" s="95" t="s">
        <v>85</v>
      </c>
      <c r="C7" s="96"/>
      <c r="D7" s="98">
        <v>36</v>
      </c>
      <c r="E7" s="112"/>
      <c r="F7" s="2" t="s">
        <v>37</v>
      </c>
      <c r="G7" s="103"/>
      <c r="H7" s="98">
        <v>4.55</v>
      </c>
      <c r="I7" s="96"/>
      <c r="J7" s="79">
        <f>L7*$L$1</f>
        <v>294839.99999999994</v>
      </c>
      <c r="K7" s="12"/>
      <c r="L7" s="54">
        <f>D7*H7</f>
        <v>163.79999999999998</v>
      </c>
      <c r="M7" s="13"/>
      <c r="N7" s="45"/>
      <c r="O7" s="45"/>
    </row>
    <row r="8" spans="1:16" x14ac:dyDescent="0.3">
      <c r="A8" s="15"/>
      <c r="B8" s="95"/>
      <c r="C8" s="96"/>
      <c r="D8" s="105"/>
      <c r="E8" s="103"/>
      <c r="F8" s="104"/>
      <c r="G8" s="103"/>
      <c r="H8" s="105"/>
      <c r="I8" s="96"/>
      <c r="J8" s="79">
        <f>L8*$L$1</f>
        <v>0</v>
      </c>
      <c r="K8" s="12"/>
      <c r="L8" s="54">
        <f>D8*H8</f>
        <v>0</v>
      </c>
      <c r="M8" s="13"/>
      <c r="N8" s="45"/>
      <c r="O8" s="45"/>
    </row>
    <row r="9" spans="1:16" x14ac:dyDescent="0.3">
      <c r="A9" s="15"/>
      <c r="B9" s="95"/>
      <c r="C9" s="96"/>
      <c r="D9" s="105"/>
      <c r="E9" s="103"/>
      <c r="F9" s="104"/>
      <c r="G9" s="103"/>
      <c r="H9" s="105"/>
      <c r="I9" s="96"/>
      <c r="J9" s="79">
        <f>L9*$L$1</f>
        <v>0</v>
      </c>
      <c r="K9" s="12"/>
      <c r="L9" s="54">
        <f>D9*H9</f>
        <v>0</v>
      </c>
      <c r="M9" s="13"/>
      <c r="N9" s="45"/>
      <c r="O9" s="45"/>
    </row>
    <row r="10" spans="1:16" x14ac:dyDescent="0.3">
      <c r="A10" s="15"/>
      <c r="B10" s="51" t="s">
        <v>36</v>
      </c>
      <c r="C10" s="96"/>
      <c r="D10" s="106"/>
      <c r="E10" s="103"/>
      <c r="F10" s="107"/>
      <c r="G10" s="103"/>
      <c r="H10" s="106"/>
      <c r="I10" s="96"/>
      <c r="J10" s="71">
        <f>SUM(J7:J9)</f>
        <v>294839.99999999994</v>
      </c>
      <c r="K10" s="43"/>
      <c r="L10" s="59">
        <f>SUM(L7:L9)</f>
        <v>163.79999999999998</v>
      </c>
      <c r="M10" s="13"/>
      <c r="N10" s="45"/>
      <c r="O10" s="45"/>
    </row>
    <row r="11" spans="1:16" ht="7.5" customHeight="1" x14ac:dyDescent="0.3">
      <c r="A11" s="15"/>
      <c r="B11" s="96"/>
      <c r="C11" s="96"/>
      <c r="D11" s="108"/>
      <c r="E11" s="103"/>
      <c r="F11" s="109"/>
      <c r="G11" s="103"/>
      <c r="H11" s="108"/>
      <c r="I11" s="96"/>
      <c r="J11" s="58"/>
      <c r="K11" s="12"/>
      <c r="L11" s="54"/>
      <c r="M11" s="13"/>
      <c r="N11" s="45"/>
      <c r="O11" s="45"/>
      <c r="P11" s="45"/>
    </row>
    <row r="12" spans="1:16" x14ac:dyDescent="0.3">
      <c r="A12" s="15"/>
      <c r="B12" s="21" t="s">
        <v>23</v>
      </c>
      <c r="C12" s="96"/>
      <c r="D12" s="108"/>
      <c r="E12" s="103"/>
      <c r="F12" s="109"/>
      <c r="G12" s="103"/>
      <c r="H12" s="108"/>
      <c r="I12" s="96"/>
      <c r="J12" s="58"/>
      <c r="K12" s="12"/>
      <c r="L12" s="54"/>
      <c r="M12" s="13"/>
    </row>
    <row r="13" spans="1:16" ht="7.5" customHeight="1" x14ac:dyDescent="0.3">
      <c r="A13" s="15"/>
      <c r="B13" s="96"/>
      <c r="C13" s="96"/>
      <c r="D13" s="108"/>
      <c r="E13" s="103"/>
      <c r="F13" s="109"/>
      <c r="G13" s="103"/>
      <c r="H13" s="108"/>
      <c r="I13" s="96"/>
      <c r="J13" s="58"/>
      <c r="K13" s="12"/>
      <c r="L13" s="54"/>
      <c r="M13" s="13"/>
    </row>
    <row r="14" spans="1:16" x14ac:dyDescent="0.3">
      <c r="A14" s="15"/>
      <c r="B14" s="16" t="s">
        <v>22</v>
      </c>
      <c r="C14" s="96"/>
      <c r="D14" s="108"/>
      <c r="E14" s="103"/>
      <c r="F14" s="109"/>
      <c r="G14" s="103"/>
      <c r="H14" s="108"/>
      <c r="I14" s="96"/>
      <c r="J14" s="76">
        <f t="shared" ref="J14:J64" si="0">L14*$L$1</f>
        <v>21780</v>
      </c>
      <c r="K14" s="43"/>
      <c r="L14" s="77">
        <f>SUM(L15:L16)</f>
        <v>12.1</v>
      </c>
      <c r="M14" s="13"/>
    </row>
    <row r="15" spans="1:16" x14ac:dyDescent="0.3">
      <c r="A15" s="15"/>
      <c r="B15" s="95" t="s">
        <v>72</v>
      </c>
      <c r="C15" s="96"/>
      <c r="D15" s="88">
        <v>55</v>
      </c>
      <c r="E15" s="112"/>
      <c r="F15" s="2" t="s">
        <v>38</v>
      </c>
      <c r="G15" s="103"/>
      <c r="H15" s="98">
        <v>0.22</v>
      </c>
      <c r="I15" s="96"/>
      <c r="J15" s="79">
        <f t="shared" si="0"/>
        <v>21780</v>
      </c>
      <c r="K15" s="12"/>
      <c r="L15" s="60">
        <f>D15*H15</f>
        <v>12.1</v>
      </c>
      <c r="M15" s="13"/>
    </row>
    <row r="16" spans="1:16" x14ac:dyDescent="0.3">
      <c r="A16" s="15"/>
      <c r="B16" s="95"/>
      <c r="C16" s="96"/>
      <c r="D16" s="105"/>
      <c r="E16" s="103"/>
      <c r="F16" s="104"/>
      <c r="G16" s="103"/>
      <c r="H16" s="105"/>
      <c r="I16" s="96"/>
      <c r="J16" s="79">
        <f t="shared" si="0"/>
        <v>0</v>
      </c>
      <c r="K16" s="12"/>
      <c r="L16" s="60">
        <f>D16*H16</f>
        <v>0</v>
      </c>
      <c r="M16" s="13"/>
    </row>
    <row r="17" spans="1:13" ht="7.5" customHeight="1" x14ac:dyDescent="0.3">
      <c r="A17" s="15"/>
      <c r="B17" s="96"/>
      <c r="C17" s="96"/>
      <c r="D17" s="108"/>
      <c r="E17" s="103"/>
      <c r="F17" s="109"/>
      <c r="G17" s="103"/>
      <c r="H17" s="108"/>
      <c r="I17" s="96"/>
      <c r="J17" s="58"/>
      <c r="K17" s="12"/>
      <c r="L17" s="54"/>
      <c r="M17" s="13"/>
    </row>
    <row r="18" spans="1:13" x14ac:dyDescent="0.3">
      <c r="A18" s="15"/>
      <c r="B18" s="16" t="s">
        <v>21</v>
      </c>
      <c r="C18" s="96"/>
      <c r="D18" s="108"/>
      <c r="E18" s="103"/>
      <c r="F18" s="109"/>
      <c r="G18" s="103"/>
      <c r="H18" s="108"/>
      <c r="I18" s="96"/>
      <c r="J18" s="76">
        <f t="shared" si="0"/>
        <v>52650</v>
      </c>
      <c r="K18" s="43"/>
      <c r="L18" s="77">
        <f>SUM(L19:L25)</f>
        <v>29.25</v>
      </c>
      <c r="M18" s="13"/>
    </row>
    <row r="19" spans="1:13" x14ac:dyDescent="0.3">
      <c r="A19" s="15"/>
      <c r="B19" s="95" t="s">
        <v>39</v>
      </c>
      <c r="C19" s="96"/>
      <c r="D19" s="88">
        <v>20</v>
      </c>
      <c r="E19" s="118"/>
      <c r="F19" s="2" t="s">
        <v>38</v>
      </c>
      <c r="G19" s="118"/>
      <c r="H19" s="98">
        <v>0.42</v>
      </c>
      <c r="I19" s="96"/>
      <c r="J19" s="79">
        <f t="shared" si="0"/>
        <v>15120</v>
      </c>
      <c r="K19" s="12"/>
      <c r="L19" s="60">
        <f t="shared" ref="L19:L25" si="1">D19*H19</f>
        <v>8.4</v>
      </c>
      <c r="M19" s="13"/>
    </row>
    <row r="20" spans="1:13" x14ac:dyDescent="0.3">
      <c r="A20" s="15"/>
      <c r="B20" s="95" t="s">
        <v>40</v>
      </c>
      <c r="C20" s="96"/>
      <c r="D20" s="88">
        <v>15</v>
      </c>
      <c r="E20" s="118"/>
      <c r="F20" s="2" t="s">
        <v>38</v>
      </c>
      <c r="G20" s="118"/>
      <c r="H20" s="98">
        <v>0.41</v>
      </c>
      <c r="I20" s="96"/>
      <c r="J20" s="79">
        <f t="shared" si="0"/>
        <v>11069.999999999998</v>
      </c>
      <c r="K20" s="12"/>
      <c r="L20" s="60">
        <f t="shared" si="1"/>
        <v>6.1499999999999995</v>
      </c>
      <c r="M20" s="13"/>
    </row>
    <row r="21" spans="1:13" x14ac:dyDescent="0.3">
      <c r="A21" s="15"/>
      <c r="B21" s="95" t="s">
        <v>60</v>
      </c>
      <c r="C21" s="96"/>
      <c r="D21" s="88">
        <v>10</v>
      </c>
      <c r="E21" s="118"/>
      <c r="F21" s="2" t="s">
        <v>38</v>
      </c>
      <c r="G21" s="118"/>
      <c r="H21" s="98">
        <v>0.22</v>
      </c>
      <c r="I21" s="96"/>
      <c r="J21" s="79">
        <f t="shared" si="0"/>
        <v>3960.0000000000005</v>
      </c>
      <c r="K21" s="12"/>
      <c r="L21" s="61">
        <f t="shared" si="1"/>
        <v>2.2000000000000002</v>
      </c>
      <c r="M21" s="13"/>
    </row>
    <row r="22" spans="1:13" x14ac:dyDescent="0.3">
      <c r="A22" s="15"/>
      <c r="B22" s="95" t="s">
        <v>62</v>
      </c>
      <c r="C22" s="96"/>
      <c r="D22" s="88">
        <v>25</v>
      </c>
      <c r="E22" s="118"/>
      <c r="F22" s="2" t="s">
        <v>38</v>
      </c>
      <c r="G22" s="118"/>
      <c r="H22" s="98">
        <v>0.5</v>
      </c>
      <c r="I22" s="96"/>
      <c r="J22" s="79">
        <f t="shared" si="0"/>
        <v>22500</v>
      </c>
      <c r="K22" s="12"/>
      <c r="L22" s="61">
        <f t="shared" si="1"/>
        <v>12.5</v>
      </c>
      <c r="M22" s="13"/>
    </row>
    <row r="23" spans="1:13" x14ac:dyDescent="0.3">
      <c r="A23" s="15"/>
      <c r="B23" s="95"/>
      <c r="C23" s="96"/>
      <c r="D23" s="88"/>
      <c r="E23" s="118"/>
      <c r="F23" s="2"/>
      <c r="G23" s="118"/>
      <c r="H23" s="88"/>
      <c r="I23" s="96"/>
      <c r="J23" s="79">
        <f t="shared" si="0"/>
        <v>0</v>
      </c>
      <c r="K23" s="12"/>
      <c r="L23" s="61">
        <f t="shared" si="1"/>
        <v>0</v>
      </c>
      <c r="M23" s="13"/>
    </row>
    <row r="24" spans="1:13" x14ac:dyDescent="0.3">
      <c r="A24" s="15"/>
      <c r="B24" s="95"/>
      <c r="C24" s="96"/>
      <c r="D24" s="88"/>
      <c r="E24" s="118"/>
      <c r="F24" s="2"/>
      <c r="G24" s="118"/>
      <c r="H24" s="88"/>
      <c r="I24" s="96"/>
      <c r="J24" s="79">
        <f t="shared" si="0"/>
        <v>0</v>
      </c>
      <c r="K24" s="12"/>
      <c r="L24" s="61">
        <f t="shared" si="1"/>
        <v>0</v>
      </c>
      <c r="M24" s="13"/>
    </row>
    <row r="25" spans="1:13" x14ac:dyDescent="0.3">
      <c r="A25" s="15"/>
      <c r="B25" s="95"/>
      <c r="C25" s="96"/>
      <c r="D25" s="88"/>
      <c r="E25" s="118"/>
      <c r="F25" s="2"/>
      <c r="G25" s="118"/>
      <c r="H25" s="88"/>
      <c r="I25" s="96"/>
      <c r="J25" s="79">
        <f t="shared" si="0"/>
        <v>0</v>
      </c>
      <c r="K25" s="12"/>
      <c r="L25" s="61">
        <f t="shared" si="1"/>
        <v>0</v>
      </c>
      <c r="M25" s="13"/>
    </row>
    <row r="26" spans="1:13" ht="7.5" customHeight="1" x14ac:dyDescent="0.3">
      <c r="A26" s="15"/>
      <c r="B26" s="96"/>
      <c r="C26" s="96"/>
      <c r="D26" s="90"/>
      <c r="E26" s="118"/>
      <c r="F26" s="25"/>
      <c r="G26" s="118"/>
      <c r="H26" s="90"/>
      <c r="I26" s="96"/>
      <c r="J26" s="58"/>
      <c r="K26" s="12"/>
      <c r="L26" s="62"/>
      <c r="M26" s="13"/>
    </row>
    <row r="27" spans="1:13" x14ac:dyDescent="0.3">
      <c r="A27" s="15"/>
      <c r="B27" s="16" t="s">
        <v>87</v>
      </c>
      <c r="C27" s="96"/>
      <c r="D27" s="90"/>
      <c r="E27" s="118"/>
      <c r="F27" s="25"/>
      <c r="G27" s="118"/>
      <c r="H27" s="90"/>
      <c r="I27" s="96"/>
      <c r="J27" s="76">
        <f t="shared" si="0"/>
        <v>21960</v>
      </c>
      <c r="K27" s="43"/>
      <c r="L27" s="78">
        <f>SUM(L28:L33)</f>
        <v>12.2</v>
      </c>
      <c r="M27" s="13"/>
    </row>
    <row r="28" spans="1:13" x14ac:dyDescent="0.3">
      <c r="A28" s="15"/>
      <c r="B28" s="95" t="s">
        <v>67</v>
      </c>
      <c r="C28" s="96"/>
      <c r="D28" s="88">
        <v>16</v>
      </c>
      <c r="E28" s="118"/>
      <c r="F28" s="2" t="s">
        <v>64</v>
      </c>
      <c r="G28" s="118"/>
      <c r="H28" s="98">
        <v>0.15</v>
      </c>
      <c r="I28" s="96"/>
      <c r="J28" s="79">
        <f t="shared" si="0"/>
        <v>4320</v>
      </c>
      <c r="K28" s="12"/>
      <c r="L28" s="61">
        <f t="shared" ref="L28:L33" si="2">D28*H28</f>
        <v>2.4</v>
      </c>
      <c r="M28" s="13"/>
    </row>
    <row r="29" spans="1:13" x14ac:dyDescent="0.3">
      <c r="A29" s="15"/>
      <c r="B29" s="95" t="s">
        <v>68</v>
      </c>
      <c r="C29" s="96"/>
      <c r="D29" s="88">
        <v>3</v>
      </c>
      <c r="E29" s="118"/>
      <c r="F29" s="2" t="s">
        <v>38</v>
      </c>
      <c r="G29" s="118"/>
      <c r="H29" s="98">
        <v>0.7</v>
      </c>
      <c r="I29" s="96"/>
      <c r="J29" s="79">
        <f t="shared" si="0"/>
        <v>3779.9999999999995</v>
      </c>
      <c r="K29" s="12"/>
      <c r="L29" s="61">
        <f t="shared" si="2"/>
        <v>2.0999999999999996</v>
      </c>
      <c r="M29" s="13"/>
    </row>
    <row r="30" spans="1:13" x14ac:dyDescent="0.3">
      <c r="A30" s="15"/>
      <c r="B30" s="95" t="s">
        <v>69</v>
      </c>
      <c r="C30" s="96"/>
      <c r="D30" s="88">
        <v>11</v>
      </c>
      <c r="E30" s="118"/>
      <c r="F30" s="2" t="s">
        <v>64</v>
      </c>
      <c r="G30" s="118"/>
      <c r="H30" s="98">
        <v>0.7</v>
      </c>
      <c r="I30" s="96"/>
      <c r="J30" s="79">
        <f t="shared" si="0"/>
        <v>13859.999999999998</v>
      </c>
      <c r="K30" s="12"/>
      <c r="L30" s="61">
        <f t="shared" si="2"/>
        <v>7.6999999999999993</v>
      </c>
      <c r="M30" s="13"/>
    </row>
    <row r="31" spans="1:13" x14ac:dyDescent="0.3">
      <c r="A31" s="15"/>
      <c r="B31" s="95"/>
      <c r="C31" s="96"/>
      <c r="D31" s="105"/>
      <c r="E31" s="103"/>
      <c r="F31" s="104"/>
      <c r="G31" s="103"/>
      <c r="H31" s="105"/>
      <c r="I31" s="96"/>
      <c r="J31" s="79">
        <f t="shared" si="0"/>
        <v>0</v>
      </c>
      <c r="K31" s="12"/>
      <c r="L31" s="61">
        <f t="shared" si="2"/>
        <v>0</v>
      </c>
      <c r="M31" s="13"/>
    </row>
    <row r="32" spans="1:13" x14ac:dyDescent="0.3">
      <c r="A32" s="15"/>
      <c r="B32" s="95"/>
      <c r="C32" s="96"/>
      <c r="D32" s="105"/>
      <c r="E32" s="103"/>
      <c r="F32" s="104"/>
      <c r="G32" s="103"/>
      <c r="H32" s="105"/>
      <c r="I32" s="96"/>
      <c r="J32" s="79">
        <f t="shared" si="0"/>
        <v>0</v>
      </c>
      <c r="K32" s="12"/>
      <c r="L32" s="61">
        <f t="shared" si="2"/>
        <v>0</v>
      </c>
      <c r="M32" s="13"/>
    </row>
    <row r="33" spans="1:13" x14ac:dyDescent="0.3">
      <c r="A33" s="15"/>
      <c r="B33" s="95"/>
      <c r="C33" s="96"/>
      <c r="D33" s="105"/>
      <c r="E33" s="103"/>
      <c r="F33" s="104"/>
      <c r="G33" s="103"/>
      <c r="H33" s="105"/>
      <c r="I33" s="96"/>
      <c r="J33" s="79">
        <f t="shared" si="0"/>
        <v>0</v>
      </c>
      <c r="K33" s="12"/>
      <c r="L33" s="61">
        <f t="shared" si="2"/>
        <v>0</v>
      </c>
      <c r="M33" s="13"/>
    </row>
    <row r="34" spans="1:13" ht="7.5" customHeight="1" x14ac:dyDescent="0.3">
      <c r="A34" s="15"/>
      <c r="B34" s="96"/>
      <c r="C34" s="96"/>
      <c r="D34" s="108"/>
      <c r="E34" s="103"/>
      <c r="F34" s="109"/>
      <c r="G34" s="103"/>
      <c r="H34" s="108"/>
      <c r="I34" s="96"/>
      <c r="J34" s="58"/>
      <c r="K34" s="12"/>
      <c r="L34" s="62"/>
      <c r="M34" s="13"/>
    </row>
    <row r="35" spans="1:13" x14ac:dyDescent="0.3">
      <c r="A35" s="15"/>
      <c r="B35" s="16" t="s">
        <v>88</v>
      </c>
      <c r="C35" s="96"/>
      <c r="D35" s="108"/>
      <c r="E35" s="103"/>
      <c r="F35" s="109"/>
      <c r="G35" s="103"/>
      <c r="H35" s="108"/>
      <c r="I35" s="96"/>
      <c r="J35" s="76">
        <f t="shared" si="0"/>
        <v>35910</v>
      </c>
      <c r="K35" s="43"/>
      <c r="L35" s="78">
        <f>SUM(L36:L40)</f>
        <v>19.95</v>
      </c>
      <c r="M35" s="13"/>
    </row>
    <row r="36" spans="1:13" x14ac:dyDescent="0.3">
      <c r="A36" s="15"/>
      <c r="B36" s="95" t="s">
        <v>70</v>
      </c>
      <c r="C36" s="96"/>
      <c r="D36" s="88">
        <v>1</v>
      </c>
      <c r="E36" s="112"/>
      <c r="F36" s="2" t="s">
        <v>42</v>
      </c>
      <c r="G36" s="103"/>
      <c r="H36" s="98">
        <v>7.35</v>
      </c>
      <c r="I36" s="96"/>
      <c r="J36" s="79">
        <f t="shared" si="0"/>
        <v>13230</v>
      </c>
      <c r="K36" s="12"/>
      <c r="L36" s="61">
        <f>D36*H36</f>
        <v>7.35</v>
      </c>
      <c r="M36" s="13"/>
    </row>
    <row r="37" spans="1:13" x14ac:dyDescent="0.3">
      <c r="A37" s="15"/>
      <c r="B37" s="95" t="s">
        <v>71</v>
      </c>
      <c r="C37" s="96"/>
      <c r="D37" s="98">
        <v>36</v>
      </c>
      <c r="E37" s="115"/>
      <c r="F37" s="2" t="s">
        <v>37</v>
      </c>
      <c r="G37" s="115"/>
      <c r="H37" s="98">
        <v>0.35</v>
      </c>
      <c r="I37" s="96"/>
      <c r="J37" s="79">
        <f t="shared" si="0"/>
        <v>22680</v>
      </c>
      <c r="K37" s="12"/>
      <c r="L37" s="61">
        <f>D37*H37</f>
        <v>12.6</v>
      </c>
      <c r="M37" s="13"/>
    </row>
    <row r="38" spans="1:13" x14ac:dyDescent="0.3">
      <c r="A38" s="15"/>
      <c r="B38" s="95"/>
      <c r="C38" s="96"/>
      <c r="D38" s="105"/>
      <c r="E38" s="103"/>
      <c r="F38" s="104"/>
      <c r="G38" s="103"/>
      <c r="H38" s="105"/>
      <c r="I38" s="96"/>
      <c r="J38" s="79">
        <f t="shared" si="0"/>
        <v>0</v>
      </c>
      <c r="K38" s="12"/>
      <c r="L38" s="61">
        <f>D38*H38</f>
        <v>0</v>
      </c>
      <c r="M38" s="13"/>
    </row>
    <row r="39" spans="1:13" x14ac:dyDescent="0.3">
      <c r="A39" s="15"/>
      <c r="B39" s="95"/>
      <c r="C39" s="96"/>
      <c r="D39" s="105"/>
      <c r="E39" s="103"/>
      <c r="F39" s="104"/>
      <c r="G39" s="103"/>
      <c r="H39" s="105"/>
      <c r="I39" s="96"/>
      <c r="J39" s="79">
        <f t="shared" si="0"/>
        <v>0</v>
      </c>
      <c r="K39" s="12"/>
      <c r="L39" s="61">
        <f>D39*H39</f>
        <v>0</v>
      </c>
      <c r="M39" s="13"/>
    </row>
    <row r="40" spans="1:13" x14ac:dyDescent="0.3">
      <c r="A40" s="15"/>
      <c r="B40" s="95"/>
      <c r="C40" s="96"/>
      <c r="D40" s="105"/>
      <c r="E40" s="103"/>
      <c r="F40" s="104"/>
      <c r="G40" s="103"/>
      <c r="H40" s="105"/>
      <c r="I40" s="96"/>
      <c r="J40" s="79">
        <f t="shared" si="0"/>
        <v>0</v>
      </c>
      <c r="K40" s="12"/>
      <c r="L40" s="61">
        <f>D40*H40</f>
        <v>0</v>
      </c>
      <c r="M40" s="13"/>
    </row>
    <row r="41" spans="1:13" ht="7.5" customHeight="1" x14ac:dyDescent="0.3">
      <c r="A41" s="15"/>
      <c r="B41" s="96"/>
      <c r="C41" s="96"/>
      <c r="D41" s="108"/>
      <c r="E41" s="103"/>
      <c r="F41" s="109"/>
      <c r="G41" s="103"/>
      <c r="H41" s="108"/>
      <c r="I41" s="96"/>
      <c r="J41" s="58"/>
      <c r="K41" s="12"/>
      <c r="L41" s="62"/>
      <c r="M41" s="13"/>
    </row>
    <row r="42" spans="1:13" x14ac:dyDescent="0.3">
      <c r="A42" s="15"/>
      <c r="B42" s="16" t="s">
        <v>20</v>
      </c>
      <c r="C42" s="96"/>
      <c r="D42" s="108"/>
      <c r="E42" s="103"/>
      <c r="F42" s="109"/>
      <c r="G42" s="103"/>
      <c r="H42" s="108"/>
      <c r="I42" s="96"/>
      <c r="J42" s="76">
        <f t="shared" si="0"/>
        <v>59405.04</v>
      </c>
      <c r="K42" s="43"/>
      <c r="L42" s="78">
        <f>SUM(L43:L47)</f>
        <v>33.002800000000001</v>
      </c>
      <c r="M42" s="13"/>
    </row>
    <row r="43" spans="1:13" x14ac:dyDescent="0.3">
      <c r="A43" s="15"/>
      <c r="B43" s="95" t="s">
        <v>43</v>
      </c>
      <c r="C43" s="96"/>
      <c r="D43" s="88">
        <v>0.77600000000000002</v>
      </c>
      <c r="E43" s="112"/>
      <c r="F43" s="2" t="s">
        <v>48</v>
      </c>
      <c r="G43" s="103"/>
      <c r="H43" s="98">
        <v>3.15</v>
      </c>
      <c r="I43" s="96"/>
      <c r="J43" s="79">
        <f t="shared" si="0"/>
        <v>4399.92</v>
      </c>
      <c r="K43" s="12"/>
      <c r="L43" s="61">
        <f>D43*H43</f>
        <v>2.4443999999999999</v>
      </c>
      <c r="M43" s="13"/>
    </row>
    <row r="44" spans="1:13" x14ac:dyDescent="0.3">
      <c r="A44" s="15"/>
      <c r="B44" s="95" t="s">
        <v>44</v>
      </c>
      <c r="C44" s="96"/>
      <c r="D44" s="88">
        <v>5.2640000000000002</v>
      </c>
      <c r="E44" s="112"/>
      <c r="F44" s="2" t="s">
        <v>48</v>
      </c>
      <c r="G44" s="103"/>
      <c r="H44" s="98">
        <v>2.9</v>
      </c>
      <c r="I44" s="96"/>
      <c r="J44" s="79">
        <f t="shared" si="0"/>
        <v>27478.080000000002</v>
      </c>
      <c r="K44" s="12"/>
      <c r="L44" s="61">
        <f>D44*H44</f>
        <v>15.265600000000001</v>
      </c>
      <c r="M44" s="13"/>
    </row>
    <row r="45" spans="1:13" x14ac:dyDescent="0.3">
      <c r="A45" s="15"/>
      <c r="B45" s="95" t="s">
        <v>45</v>
      </c>
      <c r="C45" s="96"/>
      <c r="D45" s="88">
        <v>0.192</v>
      </c>
      <c r="E45" s="112"/>
      <c r="F45" s="2" t="s">
        <v>48</v>
      </c>
      <c r="G45" s="103"/>
      <c r="H45" s="98">
        <v>3.4</v>
      </c>
      <c r="I45" s="96"/>
      <c r="J45" s="79">
        <f t="shared" si="0"/>
        <v>1175.0400000000002</v>
      </c>
      <c r="K45" s="12"/>
      <c r="L45" s="61">
        <f>D45*H45</f>
        <v>0.65280000000000005</v>
      </c>
      <c r="M45" s="13"/>
    </row>
    <row r="46" spans="1:13" x14ac:dyDescent="0.3">
      <c r="A46" s="15"/>
      <c r="B46" s="95" t="s">
        <v>46</v>
      </c>
      <c r="C46" s="96"/>
      <c r="D46" s="88">
        <v>1</v>
      </c>
      <c r="E46" s="112"/>
      <c r="F46" s="2" t="s">
        <v>49</v>
      </c>
      <c r="G46" s="103"/>
      <c r="H46" s="98">
        <v>2.75</v>
      </c>
      <c r="I46" s="96"/>
      <c r="J46" s="79">
        <f t="shared" si="0"/>
        <v>4950</v>
      </c>
      <c r="K46" s="12"/>
      <c r="L46" s="61">
        <f>D46*H46</f>
        <v>2.75</v>
      </c>
      <c r="M46" s="13"/>
    </row>
    <row r="47" spans="1:13" x14ac:dyDescent="0.3">
      <c r="A47" s="15"/>
      <c r="B47" s="95" t="s">
        <v>47</v>
      </c>
      <c r="C47" s="96"/>
      <c r="D47" s="88">
        <v>1</v>
      </c>
      <c r="E47" s="112"/>
      <c r="F47" s="2" t="s">
        <v>49</v>
      </c>
      <c r="G47" s="103"/>
      <c r="H47" s="98">
        <v>11.89</v>
      </c>
      <c r="I47" s="96"/>
      <c r="J47" s="79">
        <f t="shared" si="0"/>
        <v>21402</v>
      </c>
      <c r="K47" s="12"/>
      <c r="L47" s="61">
        <f>D47*H47</f>
        <v>11.89</v>
      </c>
      <c r="M47" s="13"/>
    </row>
    <row r="48" spans="1:13" ht="7.5" customHeight="1" x14ac:dyDescent="0.3">
      <c r="A48" s="15"/>
      <c r="B48" s="32"/>
      <c r="C48" s="96"/>
      <c r="D48" s="106"/>
      <c r="E48" s="103"/>
      <c r="F48" s="107"/>
      <c r="G48" s="103"/>
      <c r="H48" s="106"/>
      <c r="I48" s="96"/>
      <c r="J48" s="58"/>
      <c r="K48" s="12"/>
      <c r="L48" s="62"/>
      <c r="M48" s="13"/>
    </row>
    <row r="49" spans="1:15" x14ac:dyDescent="0.3">
      <c r="A49" s="15"/>
      <c r="B49" s="16" t="s">
        <v>19</v>
      </c>
      <c r="C49" s="96"/>
      <c r="D49" s="108"/>
      <c r="E49" s="103"/>
      <c r="F49" s="109"/>
      <c r="G49" s="103"/>
      <c r="H49" s="108"/>
      <c r="I49" s="96"/>
      <c r="J49" s="76">
        <f t="shared" si="0"/>
        <v>41659.919999999998</v>
      </c>
      <c r="K49" s="43"/>
      <c r="L49" s="78">
        <f>SUM(L50:L52)</f>
        <v>23.144400000000001</v>
      </c>
      <c r="M49" s="13"/>
    </row>
    <row r="50" spans="1:15" x14ac:dyDescent="0.3">
      <c r="A50" s="15"/>
      <c r="B50" s="95" t="s">
        <v>50</v>
      </c>
      <c r="C50" s="96"/>
      <c r="D50" s="88">
        <v>0.80400000000000005</v>
      </c>
      <c r="E50" s="112"/>
      <c r="F50" s="2" t="s">
        <v>51</v>
      </c>
      <c r="G50" s="112"/>
      <c r="H50" s="98">
        <v>22.5</v>
      </c>
      <c r="I50" s="96"/>
      <c r="J50" s="79">
        <f t="shared" si="0"/>
        <v>32562</v>
      </c>
      <c r="K50" s="12"/>
      <c r="L50" s="61">
        <f>D50*H50</f>
        <v>18.09</v>
      </c>
      <c r="M50" s="13"/>
    </row>
    <row r="51" spans="1:15" x14ac:dyDescent="0.3">
      <c r="A51" s="15"/>
      <c r="B51" s="95" t="s">
        <v>66</v>
      </c>
      <c r="C51" s="96"/>
      <c r="D51" s="88">
        <v>0.28799999999999998</v>
      </c>
      <c r="E51" s="112"/>
      <c r="F51" s="2" t="s">
        <v>51</v>
      </c>
      <c r="G51" s="112"/>
      <c r="H51" s="98">
        <v>17.55</v>
      </c>
      <c r="I51" s="96"/>
      <c r="J51" s="79">
        <f t="shared" si="0"/>
        <v>9097.92</v>
      </c>
      <c r="K51" s="12"/>
      <c r="L51" s="61">
        <f>D51*H51</f>
        <v>5.0544000000000002</v>
      </c>
      <c r="M51" s="13"/>
    </row>
    <row r="52" spans="1:15" x14ac:dyDescent="0.3">
      <c r="A52" s="15"/>
      <c r="B52" s="95"/>
      <c r="C52" s="96"/>
      <c r="D52" s="105"/>
      <c r="E52" s="103"/>
      <c r="F52" s="104"/>
      <c r="G52" s="103"/>
      <c r="H52" s="105"/>
      <c r="I52" s="96"/>
      <c r="J52" s="79">
        <f t="shared" si="0"/>
        <v>0</v>
      </c>
      <c r="K52" s="12"/>
      <c r="L52" s="61">
        <f>D52*H52</f>
        <v>0</v>
      </c>
      <c r="M52" s="13"/>
    </row>
    <row r="53" spans="1:15" ht="7.5" customHeight="1" x14ac:dyDescent="0.3">
      <c r="A53" s="15"/>
      <c r="B53" s="32"/>
      <c r="C53" s="96"/>
      <c r="D53" s="106"/>
      <c r="E53" s="103"/>
      <c r="F53" s="107"/>
      <c r="G53" s="103"/>
      <c r="H53" s="106"/>
      <c r="I53" s="96"/>
      <c r="J53" s="58"/>
      <c r="K53" s="12"/>
      <c r="L53" s="62"/>
      <c r="M53" s="13"/>
    </row>
    <row r="54" spans="1:15" x14ac:dyDescent="0.3">
      <c r="A54" s="15"/>
      <c r="B54" s="16" t="s">
        <v>18</v>
      </c>
      <c r="C54" s="96"/>
      <c r="D54" s="108"/>
      <c r="E54" s="103"/>
      <c r="F54" s="109"/>
      <c r="G54" s="103"/>
      <c r="H54" s="108"/>
      <c r="I54" s="96"/>
      <c r="J54" s="76">
        <f t="shared" si="0"/>
        <v>9000</v>
      </c>
      <c r="K54" s="43"/>
      <c r="L54" s="78">
        <f>SUM(L55:L57)</f>
        <v>5</v>
      </c>
      <c r="M54" s="13"/>
    </row>
    <row r="55" spans="1:15" x14ac:dyDescent="0.3">
      <c r="A55" s="15"/>
      <c r="B55" s="95" t="s">
        <v>58</v>
      </c>
      <c r="C55" s="96"/>
      <c r="D55" s="88">
        <v>1</v>
      </c>
      <c r="E55" s="112"/>
      <c r="F55" s="2" t="s">
        <v>42</v>
      </c>
      <c r="G55" s="103"/>
      <c r="H55" s="98">
        <v>5</v>
      </c>
      <c r="I55" s="96"/>
      <c r="J55" s="79">
        <f t="shared" si="0"/>
        <v>9000</v>
      </c>
      <c r="K55" s="12"/>
      <c r="L55" s="61">
        <f>D55*H55</f>
        <v>5</v>
      </c>
      <c r="M55" s="13"/>
    </row>
    <row r="56" spans="1:15" x14ac:dyDescent="0.3">
      <c r="A56" s="15"/>
      <c r="B56" s="95"/>
      <c r="C56" s="96"/>
      <c r="D56" s="105"/>
      <c r="E56" s="103"/>
      <c r="F56" s="104"/>
      <c r="G56" s="103"/>
      <c r="H56" s="111"/>
      <c r="I56" s="96"/>
      <c r="J56" s="79">
        <f t="shared" si="0"/>
        <v>0</v>
      </c>
      <c r="K56" s="12"/>
      <c r="L56" s="61">
        <f>D56*H56</f>
        <v>0</v>
      </c>
      <c r="M56" s="13"/>
    </row>
    <row r="57" spans="1:15" x14ac:dyDescent="0.3">
      <c r="A57" s="15"/>
      <c r="B57" s="95"/>
      <c r="C57" s="96"/>
      <c r="D57" s="105"/>
      <c r="E57" s="103"/>
      <c r="F57" s="104"/>
      <c r="G57" s="103"/>
      <c r="H57" s="105"/>
      <c r="I57" s="96"/>
      <c r="J57" s="79">
        <f t="shared" si="0"/>
        <v>0</v>
      </c>
      <c r="K57" s="12"/>
      <c r="L57" s="61">
        <f>D57*H57</f>
        <v>0</v>
      </c>
      <c r="M57" s="13"/>
    </row>
    <row r="58" spans="1:15" ht="7.5" customHeight="1" x14ac:dyDescent="0.3">
      <c r="A58" s="15"/>
      <c r="B58" s="96"/>
      <c r="C58" s="96"/>
      <c r="D58" s="96"/>
      <c r="E58" s="96"/>
      <c r="F58" s="25"/>
      <c r="G58" s="96"/>
      <c r="H58" s="31"/>
      <c r="I58" s="96"/>
      <c r="J58" s="79"/>
      <c r="K58" s="12"/>
      <c r="L58" s="62"/>
      <c r="M58" s="13"/>
    </row>
    <row r="59" spans="1:15" x14ac:dyDescent="0.3">
      <c r="A59" s="15"/>
      <c r="B59" s="86" t="s">
        <v>89</v>
      </c>
      <c r="C59" s="87"/>
      <c r="D59" s="99">
        <v>7.0000000000000007E-2</v>
      </c>
      <c r="E59" s="96"/>
      <c r="F59" s="25"/>
      <c r="G59" s="96"/>
      <c r="H59" s="96"/>
      <c r="I59" s="96"/>
      <c r="J59" s="94">
        <f t="shared" si="0"/>
        <v>12960</v>
      </c>
      <c r="K59" s="12"/>
      <c r="L59" s="92">
        <v>7.2</v>
      </c>
      <c r="M59" s="13"/>
      <c r="O59" s="97"/>
    </row>
    <row r="60" spans="1:15" ht="7.5" customHeight="1" x14ac:dyDescent="0.3">
      <c r="A60" s="15"/>
      <c r="B60" s="96"/>
      <c r="C60" s="96"/>
      <c r="D60" s="96"/>
      <c r="E60" s="96"/>
      <c r="F60" s="25"/>
      <c r="G60" s="96"/>
      <c r="H60" s="96"/>
      <c r="I60" s="96"/>
      <c r="J60" s="58"/>
      <c r="K60" s="12"/>
      <c r="L60" s="62"/>
      <c r="M60" s="13"/>
    </row>
    <row r="61" spans="1:15" x14ac:dyDescent="0.3">
      <c r="A61" s="15"/>
      <c r="B61" s="16" t="s">
        <v>17</v>
      </c>
      <c r="C61" s="96"/>
      <c r="D61" s="96"/>
      <c r="E61" s="96"/>
      <c r="F61" s="25"/>
      <c r="G61" s="96"/>
      <c r="H61" s="96"/>
      <c r="I61" s="96"/>
      <c r="J61" s="73">
        <f t="shared" si="0"/>
        <v>255324.95999999996</v>
      </c>
      <c r="K61" s="43"/>
      <c r="L61" s="63">
        <f>L14+L18+L27+L35+L42+L49+L54+L59</f>
        <v>141.84719999999999</v>
      </c>
      <c r="M61" s="13"/>
    </row>
    <row r="62" spans="1:15" x14ac:dyDescent="0.3">
      <c r="A62" s="15"/>
      <c r="B62" s="16" t="s">
        <v>16</v>
      </c>
      <c r="C62" s="96"/>
      <c r="D62" s="96"/>
      <c r="E62" s="96"/>
      <c r="F62" s="25"/>
      <c r="G62" s="96"/>
      <c r="H62" s="96"/>
      <c r="I62" s="96"/>
      <c r="J62" s="73">
        <f t="shared" si="0"/>
        <v>7092.3599999999988</v>
      </c>
      <c r="K62" s="43"/>
      <c r="L62" s="64">
        <f>L61/D7</f>
        <v>3.9401999999999995</v>
      </c>
      <c r="M62" s="13"/>
    </row>
    <row r="63" spans="1:15" ht="7.5" customHeight="1" x14ac:dyDescent="0.3">
      <c r="A63" s="15"/>
      <c r="B63" s="96"/>
      <c r="C63" s="96"/>
      <c r="D63" s="96"/>
      <c r="E63" s="96"/>
      <c r="F63" s="25"/>
      <c r="G63" s="96"/>
      <c r="H63" s="96"/>
      <c r="I63" s="96"/>
      <c r="J63" s="72"/>
      <c r="K63" s="12"/>
      <c r="L63" s="62"/>
      <c r="M63" s="13"/>
    </row>
    <row r="64" spans="1:15" ht="18" thickBot="1" x14ac:dyDescent="0.35">
      <c r="A64" s="15"/>
      <c r="B64" s="16" t="s">
        <v>59</v>
      </c>
      <c r="C64" s="16"/>
      <c r="D64" s="16"/>
      <c r="E64" s="16"/>
      <c r="F64" s="36"/>
      <c r="G64" s="16"/>
      <c r="H64" s="16"/>
      <c r="I64" s="16"/>
      <c r="J64" s="74">
        <f t="shared" si="0"/>
        <v>39515.039999999994</v>
      </c>
      <c r="K64" s="43"/>
      <c r="L64" s="65">
        <f>L10-L61</f>
        <v>21.952799999999996</v>
      </c>
      <c r="M64" s="13"/>
    </row>
    <row r="65" spans="1:13" ht="7.5" customHeight="1" thickTop="1" x14ac:dyDescent="0.3">
      <c r="A65" s="15"/>
      <c r="B65" s="96"/>
      <c r="C65" s="96"/>
      <c r="D65" s="96"/>
      <c r="E65" s="96"/>
      <c r="F65" s="25"/>
      <c r="G65" s="96"/>
      <c r="H65" s="96"/>
      <c r="I65" s="96"/>
      <c r="J65" s="58"/>
      <c r="K65" s="12"/>
      <c r="L65" s="62"/>
      <c r="M65" s="13"/>
    </row>
    <row r="66" spans="1:13" x14ac:dyDescent="0.3">
      <c r="A66" s="15"/>
      <c r="B66" s="21" t="s">
        <v>15</v>
      </c>
      <c r="C66" s="96"/>
      <c r="D66" s="96"/>
      <c r="E66" s="96"/>
      <c r="F66" s="25"/>
      <c r="G66" s="96"/>
      <c r="H66" s="96"/>
      <c r="I66" s="96"/>
      <c r="J66" s="58"/>
      <c r="K66" s="12"/>
      <c r="L66" s="66"/>
      <c r="M66" s="13"/>
    </row>
    <row r="67" spans="1:13" ht="18" customHeight="1" x14ac:dyDescent="0.3">
      <c r="A67" s="15"/>
      <c r="B67" s="126" t="s">
        <v>52</v>
      </c>
      <c r="C67" s="126"/>
      <c r="D67" s="126"/>
      <c r="E67" s="127"/>
      <c r="F67" s="127"/>
      <c r="G67" s="127"/>
      <c r="H67" s="127"/>
      <c r="I67" s="127"/>
      <c r="J67" s="93">
        <f>L67*$L$1</f>
        <v>5400</v>
      </c>
      <c r="K67" s="12"/>
      <c r="L67" s="91">
        <v>3</v>
      </c>
      <c r="M67" s="13"/>
    </row>
    <row r="68" spans="1:13" ht="18" customHeight="1" x14ac:dyDescent="0.3">
      <c r="A68" s="15"/>
      <c r="B68" s="132" t="s">
        <v>53</v>
      </c>
      <c r="C68" s="132"/>
      <c r="D68" s="132"/>
      <c r="E68" s="127"/>
      <c r="F68" s="127"/>
      <c r="G68" s="127"/>
      <c r="H68" s="127"/>
      <c r="I68" s="127"/>
      <c r="J68" s="93">
        <f t="shared" ref="J68:J73" si="3">L68*$L$1</f>
        <v>63000</v>
      </c>
      <c r="K68" s="12"/>
      <c r="L68" s="91">
        <v>35</v>
      </c>
      <c r="M68" s="13"/>
    </row>
    <row r="69" spans="1:13" ht="18" customHeight="1" x14ac:dyDescent="0.3">
      <c r="A69" s="15"/>
      <c r="B69" s="132" t="s">
        <v>54</v>
      </c>
      <c r="C69" s="132"/>
      <c r="D69" s="132"/>
      <c r="E69" s="127"/>
      <c r="F69" s="127"/>
      <c r="G69" s="127"/>
      <c r="H69" s="127"/>
      <c r="I69" s="127"/>
      <c r="J69" s="93">
        <f t="shared" si="3"/>
        <v>16200</v>
      </c>
      <c r="K69" s="12"/>
      <c r="L69" s="91">
        <v>9</v>
      </c>
      <c r="M69" s="13"/>
    </row>
    <row r="70" spans="1:13" ht="18" customHeight="1" x14ac:dyDescent="0.3">
      <c r="A70" s="15"/>
      <c r="B70" s="126" t="s">
        <v>55</v>
      </c>
      <c r="C70" s="126"/>
      <c r="D70" s="126"/>
      <c r="E70" s="127"/>
      <c r="F70" s="127"/>
      <c r="G70" s="127"/>
      <c r="H70" s="127"/>
      <c r="I70" s="127"/>
      <c r="J70" s="93">
        <f t="shared" si="3"/>
        <v>0</v>
      </c>
      <c r="K70" s="12"/>
      <c r="L70" s="91"/>
      <c r="M70" s="13"/>
    </row>
    <row r="71" spans="1:13" ht="18" customHeight="1" x14ac:dyDescent="0.3">
      <c r="A71" s="15"/>
      <c r="B71" s="126" t="s">
        <v>56</v>
      </c>
      <c r="C71" s="126"/>
      <c r="D71" s="126"/>
      <c r="E71" s="127"/>
      <c r="F71" s="127"/>
      <c r="G71" s="127"/>
      <c r="H71" s="127"/>
      <c r="I71" s="127"/>
      <c r="J71" s="93">
        <f t="shared" si="3"/>
        <v>2502</v>
      </c>
      <c r="K71" s="12"/>
      <c r="L71" s="91">
        <v>1.39</v>
      </c>
      <c r="M71" s="13"/>
    </row>
    <row r="72" spans="1:13" ht="18" customHeight="1" x14ac:dyDescent="0.3">
      <c r="A72" s="15"/>
      <c r="B72" s="126" t="s">
        <v>57</v>
      </c>
      <c r="C72" s="126"/>
      <c r="D72" s="126"/>
      <c r="E72" s="127"/>
      <c r="F72" s="127"/>
      <c r="G72" s="127"/>
      <c r="H72" s="127"/>
      <c r="I72" s="127"/>
      <c r="J72" s="93">
        <f t="shared" si="3"/>
        <v>0</v>
      </c>
      <c r="K72" s="12"/>
      <c r="L72" s="110"/>
      <c r="M72" s="13"/>
    </row>
    <row r="73" spans="1:13" ht="18" customHeight="1" x14ac:dyDescent="0.3">
      <c r="A73" s="15"/>
      <c r="B73" s="126" t="s">
        <v>61</v>
      </c>
      <c r="C73" s="126"/>
      <c r="D73" s="126"/>
      <c r="E73" s="127"/>
      <c r="F73" s="127"/>
      <c r="G73" s="127"/>
      <c r="H73" s="127"/>
      <c r="I73" s="127"/>
      <c r="J73" s="93">
        <f t="shared" si="3"/>
        <v>93096</v>
      </c>
      <c r="K73" s="12"/>
      <c r="L73" s="91">
        <v>51.72</v>
      </c>
      <c r="M73" s="13"/>
    </row>
    <row r="74" spans="1:13" ht="7.5" customHeight="1" x14ac:dyDescent="0.3">
      <c r="A74" s="15"/>
      <c r="B74" s="96"/>
      <c r="C74" s="96"/>
      <c r="D74" s="96"/>
      <c r="E74" s="96"/>
      <c r="F74" s="25"/>
      <c r="G74" s="96"/>
      <c r="H74" s="96"/>
      <c r="I74" s="96"/>
      <c r="J74" s="58"/>
      <c r="K74" s="12"/>
      <c r="L74" s="62"/>
      <c r="M74" s="13"/>
    </row>
    <row r="75" spans="1:13" x14ac:dyDescent="0.3">
      <c r="A75" s="15"/>
      <c r="B75" s="16" t="s">
        <v>14</v>
      </c>
      <c r="C75" s="96"/>
      <c r="D75" s="96"/>
      <c r="E75" s="96"/>
      <c r="F75" s="25"/>
      <c r="G75" s="96"/>
      <c r="H75" s="96"/>
      <c r="I75" s="96"/>
      <c r="J75" s="73">
        <f t="shared" ref="J75:J81" si="4">L75*$L$1</f>
        <v>180198</v>
      </c>
      <c r="K75" s="43"/>
      <c r="L75" s="63">
        <f>SUM(L66:L73)</f>
        <v>100.11</v>
      </c>
      <c r="M75" s="13"/>
    </row>
    <row r="76" spans="1:13" x14ac:dyDescent="0.3">
      <c r="A76" s="15"/>
      <c r="B76" s="16" t="s">
        <v>13</v>
      </c>
      <c r="C76" s="96"/>
      <c r="D76" s="96"/>
      <c r="E76" s="96"/>
      <c r="F76" s="25"/>
      <c r="G76" s="96"/>
      <c r="H76" s="96"/>
      <c r="I76" s="96"/>
      <c r="J76" s="73">
        <f t="shared" si="4"/>
        <v>5005.5</v>
      </c>
      <c r="K76" s="43"/>
      <c r="L76" s="64">
        <f>L75/D7</f>
        <v>2.7808333333333333</v>
      </c>
      <c r="M76" s="13"/>
    </row>
    <row r="77" spans="1:13" x14ac:dyDescent="0.3">
      <c r="A77" s="15"/>
      <c r="B77" s="96"/>
      <c r="C77" s="96"/>
      <c r="D77" s="96"/>
      <c r="E77" s="96"/>
      <c r="F77" s="25"/>
      <c r="G77" s="96"/>
      <c r="H77" s="96"/>
      <c r="I77" s="96"/>
      <c r="J77" s="58"/>
      <c r="K77" s="12"/>
      <c r="L77" s="62"/>
      <c r="M77" s="13"/>
    </row>
    <row r="78" spans="1:13" x14ac:dyDescent="0.3">
      <c r="A78" s="15"/>
      <c r="B78" s="16" t="s">
        <v>12</v>
      </c>
      <c r="C78" s="96"/>
      <c r="D78" s="96"/>
      <c r="E78" s="96"/>
      <c r="F78" s="25"/>
      <c r="G78" s="96"/>
      <c r="H78" s="96"/>
      <c r="I78" s="96"/>
      <c r="J78" s="73">
        <f t="shared" si="4"/>
        <v>435522.96</v>
      </c>
      <c r="K78" s="43"/>
      <c r="L78" s="63">
        <f>L61+L75</f>
        <v>241.9572</v>
      </c>
      <c r="M78" s="13"/>
    </row>
    <row r="79" spans="1:13" x14ac:dyDescent="0.3">
      <c r="A79" s="15"/>
      <c r="B79" s="16" t="s">
        <v>11</v>
      </c>
      <c r="C79" s="96"/>
      <c r="D79" s="96"/>
      <c r="E79" s="96"/>
      <c r="F79" s="25"/>
      <c r="G79" s="96"/>
      <c r="H79" s="96"/>
      <c r="I79" s="96"/>
      <c r="J79" s="73">
        <f t="shared" si="4"/>
        <v>12097.86</v>
      </c>
      <c r="K79" s="43"/>
      <c r="L79" s="64">
        <f>L78/D7</f>
        <v>6.7210333333333336</v>
      </c>
      <c r="M79" s="13"/>
    </row>
    <row r="80" spans="1:13" x14ac:dyDescent="0.3">
      <c r="A80" s="15"/>
      <c r="B80" s="96"/>
      <c r="C80" s="96"/>
      <c r="D80" s="96"/>
      <c r="E80" s="96"/>
      <c r="F80" s="25"/>
      <c r="G80" s="96"/>
      <c r="H80" s="96"/>
      <c r="I80" s="96"/>
      <c r="J80" s="72"/>
      <c r="K80" s="12"/>
      <c r="L80" s="62"/>
      <c r="M80" s="13"/>
    </row>
    <row r="81" spans="1:26" ht="18" thickBot="1" x14ac:dyDescent="0.35">
      <c r="A81" s="15"/>
      <c r="B81" s="16" t="s">
        <v>10</v>
      </c>
      <c r="C81" s="16"/>
      <c r="D81" s="16"/>
      <c r="E81" s="16"/>
      <c r="F81" s="36"/>
      <c r="G81" s="16"/>
      <c r="H81" s="16"/>
      <c r="I81" s="16"/>
      <c r="J81" s="74">
        <f t="shared" si="4"/>
        <v>-140682.96000000002</v>
      </c>
      <c r="K81" s="43"/>
      <c r="L81" s="65">
        <f>L10-L78</f>
        <v>-78.157200000000017</v>
      </c>
      <c r="M81" s="13"/>
    </row>
    <row r="82" spans="1:26" ht="18" thickTop="1" x14ac:dyDescent="0.3">
      <c r="A82" s="15"/>
      <c r="B82" s="96"/>
      <c r="C82" s="96"/>
      <c r="D82" s="96"/>
      <c r="E82" s="96"/>
      <c r="F82" s="25"/>
      <c r="G82" s="96"/>
      <c r="H82" s="96"/>
      <c r="I82" s="96"/>
      <c r="J82" s="58"/>
      <c r="K82" s="12"/>
      <c r="L82" s="58"/>
      <c r="M82" s="13"/>
    </row>
    <row r="83" spans="1:26" x14ac:dyDescent="0.3">
      <c r="A83" s="15"/>
      <c r="B83" s="96" t="s">
        <v>9</v>
      </c>
      <c r="C83" s="96"/>
      <c r="D83" s="96"/>
      <c r="E83" s="96"/>
      <c r="F83" s="25"/>
      <c r="G83" s="96"/>
      <c r="H83" s="96"/>
      <c r="I83" s="96"/>
      <c r="J83" s="67"/>
      <c r="K83" s="96"/>
      <c r="L83" s="67"/>
      <c r="M83" s="23"/>
    </row>
    <row r="84" spans="1:26" s="3" customFormat="1" x14ac:dyDescent="0.3">
      <c r="A84" s="29"/>
      <c r="B84" s="128"/>
      <c r="C84" s="128"/>
      <c r="D84" s="128"/>
      <c r="E84" s="128"/>
      <c r="F84" s="128"/>
      <c r="G84" s="128"/>
      <c r="H84" s="128"/>
      <c r="I84" s="128"/>
      <c r="J84" s="128"/>
      <c r="K84" s="128"/>
      <c r="L84" s="128"/>
      <c r="M84" s="28"/>
      <c r="N84" s="45"/>
      <c r="O84" s="45"/>
      <c r="P84" s="45"/>
      <c r="Q84" s="45"/>
      <c r="R84" s="45"/>
      <c r="S84" s="45"/>
      <c r="T84" s="45"/>
      <c r="U84" s="45"/>
      <c r="V84" s="45"/>
      <c r="W84" s="45"/>
      <c r="X84" s="45"/>
      <c r="Y84" s="45"/>
      <c r="Z84" s="45"/>
    </row>
    <row r="85" spans="1:26" s="3" customFormat="1" x14ac:dyDescent="0.3">
      <c r="A85" s="29"/>
      <c r="B85" s="129"/>
      <c r="C85" s="129"/>
      <c r="D85" s="129"/>
      <c r="E85" s="129"/>
      <c r="F85" s="129"/>
      <c r="G85" s="129"/>
      <c r="H85" s="129"/>
      <c r="I85" s="129"/>
      <c r="J85" s="129"/>
      <c r="K85" s="129"/>
      <c r="L85" s="129"/>
      <c r="M85" s="28"/>
      <c r="N85" s="45"/>
      <c r="O85" s="45"/>
      <c r="P85" s="45"/>
      <c r="Q85" s="45"/>
      <c r="R85" s="45"/>
      <c r="S85" s="45"/>
      <c r="T85" s="45"/>
      <c r="U85" s="45"/>
      <c r="V85" s="45"/>
      <c r="W85" s="45"/>
      <c r="X85" s="45"/>
      <c r="Y85" s="45"/>
      <c r="Z85" s="45"/>
    </row>
    <row r="86" spans="1:26" s="3" customFormat="1" x14ac:dyDescent="0.3">
      <c r="A86" s="29"/>
      <c r="B86" s="125"/>
      <c r="C86" s="125"/>
      <c r="D86" s="125"/>
      <c r="E86" s="125"/>
      <c r="F86" s="125"/>
      <c r="G86" s="125"/>
      <c r="H86" s="125"/>
      <c r="I86" s="125"/>
      <c r="J86" s="125"/>
      <c r="K86" s="125"/>
      <c r="L86" s="125"/>
      <c r="M86" s="28"/>
      <c r="N86" s="45"/>
      <c r="O86" s="45"/>
      <c r="P86" s="45"/>
      <c r="Q86" s="45"/>
      <c r="R86" s="45"/>
      <c r="S86" s="45"/>
      <c r="T86" s="45"/>
      <c r="U86" s="45"/>
      <c r="V86" s="45"/>
      <c r="W86" s="45"/>
      <c r="X86" s="45"/>
      <c r="Y86" s="45"/>
      <c r="Z86" s="45"/>
    </row>
    <row r="87" spans="1:26" s="3" customFormat="1" x14ac:dyDescent="0.3">
      <c r="A87" s="29"/>
      <c r="B87" s="125"/>
      <c r="C87" s="125"/>
      <c r="D87" s="125"/>
      <c r="E87" s="125"/>
      <c r="F87" s="125"/>
      <c r="G87" s="125"/>
      <c r="H87" s="125"/>
      <c r="I87" s="125"/>
      <c r="J87" s="125"/>
      <c r="K87" s="125"/>
      <c r="L87" s="125"/>
      <c r="M87" s="28"/>
      <c r="N87" s="45"/>
      <c r="O87" s="45"/>
      <c r="P87" s="45"/>
      <c r="Q87" s="45"/>
      <c r="R87" s="45"/>
      <c r="S87" s="45"/>
      <c r="T87" s="45"/>
      <c r="U87" s="45"/>
      <c r="V87" s="45"/>
      <c r="W87" s="45"/>
      <c r="X87" s="45"/>
      <c r="Y87" s="45"/>
      <c r="Z87" s="45"/>
    </row>
    <row r="88" spans="1:26" s="3" customFormat="1" x14ac:dyDescent="0.3">
      <c r="A88" s="29"/>
      <c r="B88" s="125"/>
      <c r="C88" s="125"/>
      <c r="D88" s="125"/>
      <c r="E88" s="125"/>
      <c r="F88" s="125"/>
      <c r="G88" s="125"/>
      <c r="H88" s="125"/>
      <c r="I88" s="125"/>
      <c r="J88" s="125"/>
      <c r="K88" s="125"/>
      <c r="L88" s="125"/>
      <c r="M88" s="28"/>
      <c r="N88" s="45"/>
      <c r="O88" s="45"/>
      <c r="P88" s="45"/>
      <c r="Q88" s="45"/>
      <c r="R88" s="45"/>
      <c r="S88" s="45"/>
      <c r="T88" s="45"/>
      <c r="U88" s="45"/>
      <c r="V88" s="45"/>
      <c r="W88" s="45"/>
      <c r="X88" s="45"/>
      <c r="Y88" s="45"/>
      <c r="Z88" s="45"/>
    </row>
    <row r="89" spans="1:26" x14ac:dyDescent="0.3">
      <c r="A89" s="15"/>
      <c r="B89" s="96"/>
      <c r="C89" s="96"/>
      <c r="D89" s="96"/>
      <c r="E89" s="96"/>
      <c r="F89" s="25"/>
      <c r="G89" s="96"/>
      <c r="H89" s="96"/>
      <c r="I89" s="96"/>
      <c r="J89" s="67"/>
      <c r="K89" s="96"/>
      <c r="L89" s="67"/>
      <c r="M89" s="23"/>
    </row>
    <row r="90" spans="1:26" x14ac:dyDescent="0.3">
      <c r="A90" s="15"/>
      <c r="B90" s="21" t="s">
        <v>8</v>
      </c>
      <c r="C90" s="96"/>
      <c r="D90" s="22" t="s">
        <v>7</v>
      </c>
      <c r="E90" s="96"/>
      <c r="F90" s="25" t="s">
        <v>6</v>
      </c>
      <c r="G90" s="96"/>
      <c r="H90" s="22" t="s">
        <v>5</v>
      </c>
      <c r="I90" s="96"/>
      <c r="J90" s="67"/>
      <c r="K90" s="96"/>
      <c r="L90" s="67"/>
      <c r="M90" s="23"/>
    </row>
    <row r="91" spans="1:26" x14ac:dyDescent="0.3">
      <c r="A91" s="15"/>
      <c r="B91" s="96"/>
      <c r="C91" s="96"/>
      <c r="D91" s="9">
        <v>0.1</v>
      </c>
      <c r="E91" s="96"/>
      <c r="F91" s="25"/>
      <c r="G91" s="96"/>
      <c r="H91" s="9">
        <v>0.1</v>
      </c>
      <c r="I91" s="96"/>
      <c r="J91" s="67"/>
      <c r="K91" s="96"/>
      <c r="L91" s="67"/>
      <c r="M91" s="23"/>
    </row>
    <row r="92" spans="1:26" x14ac:dyDescent="0.3">
      <c r="A92" s="15"/>
      <c r="B92" s="96"/>
      <c r="C92" s="96"/>
      <c r="D92" s="52"/>
      <c r="E92" s="16"/>
      <c r="F92" s="35" t="s">
        <v>3</v>
      </c>
      <c r="G92" s="16"/>
      <c r="H92" s="52"/>
      <c r="I92" s="96"/>
      <c r="J92" s="67"/>
      <c r="K92" s="96"/>
      <c r="L92" s="67"/>
      <c r="M92" s="23"/>
    </row>
    <row r="93" spans="1:26" x14ac:dyDescent="0.3">
      <c r="A93" s="15"/>
      <c r="B93" s="24" t="s">
        <v>4</v>
      </c>
      <c r="C93" s="96"/>
      <c r="D93" s="52">
        <f>F93*(1-D91)</f>
        <v>32.4</v>
      </c>
      <c r="E93" s="16"/>
      <c r="F93" s="36">
        <f>D7</f>
        <v>36</v>
      </c>
      <c r="G93" s="16"/>
      <c r="H93" s="35">
        <f>F93*(1+H91)</f>
        <v>39.6</v>
      </c>
      <c r="I93" s="96"/>
      <c r="J93" s="67"/>
      <c r="K93" s="96"/>
      <c r="L93" s="67"/>
      <c r="M93" s="23"/>
    </row>
    <row r="94" spans="1:26" ht="4.5" customHeight="1" x14ac:dyDescent="0.3">
      <c r="A94" s="15"/>
      <c r="B94" s="96"/>
      <c r="C94" s="96"/>
      <c r="D94" s="96"/>
      <c r="E94" s="96"/>
      <c r="F94" s="25"/>
      <c r="G94" s="96"/>
      <c r="H94" s="96"/>
      <c r="I94" s="96"/>
      <c r="J94" s="67"/>
      <c r="K94" s="96"/>
      <c r="L94" s="67"/>
      <c r="M94" s="23"/>
    </row>
    <row r="95" spans="1:26" x14ac:dyDescent="0.3">
      <c r="A95" s="15"/>
      <c r="B95" s="96" t="s">
        <v>2</v>
      </c>
      <c r="C95" s="96"/>
      <c r="D95" s="26">
        <f>$L$61/D93</f>
        <v>4.3780000000000001</v>
      </c>
      <c r="E95" s="96"/>
      <c r="F95" s="26">
        <f>$L$61/F93</f>
        <v>3.9401999999999995</v>
      </c>
      <c r="G95" s="96"/>
      <c r="H95" s="26">
        <f>$L$61/H93</f>
        <v>3.5819999999999994</v>
      </c>
      <c r="I95" s="96"/>
      <c r="J95" s="67"/>
      <c r="K95" s="96"/>
      <c r="L95" s="67"/>
      <c r="M95" s="23"/>
    </row>
    <row r="96" spans="1:26" ht="4.5" customHeight="1" x14ac:dyDescent="0.3">
      <c r="A96" s="15"/>
      <c r="B96" s="96"/>
      <c r="C96" s="96"/>
      <c r="D96" s="96"/>
      <c r="E96" s="96"/>
      <c r="F96" s="25"/>
      <c r="G96" s="96"/>
      <c r="H96" s="96"/>
      <c r="I96" s="96"/>
      <c r="J96" s="67"/>
      <c r="K96" s="96"/>
      <c r="L96" s="67"/>
      <c r="M96" s="23"/>
    </row>
    <row r="97" spans="1:13" x14ac:dyDescent="0.3">
      <c r="A97" s="15"/>
      <c r="B97" s="96" t="s">
        <v>1</v>
      </c>
      <c r="C97" s="96"/>
      <c r="D97" s="26">
        <f>$L$75/D93</f>
        <v>3.0898148148148148</v>
      </c>
      <c r="E97" s="96"/>
      <c r="F97" s="26">
        <f>$L$75/F93</f>
        <v>2.7808333333333333</v>
      </c>
      <c r="G97" s="96"/>
      <c r="H97" s="26">
        <f>$L$75/H93</f>
        <v>2.5280303030303028</v>
      </c>
      <c r="I97" s="96"/>
      <c r="J97" s="67"/>
      <c r="K97" s="96"/>
      <c r="L97" s="67"/>
      <c r="M97" s="23"/>
    </row>
    <row r="98" spans="1:13" ht="3.75" customHeight="1" x14ac:dyDescent="0.3">
      <c r="A98" s="15"/>
      <c r="B98" s="96"/>
      <c r="C98" s="96"/>
      <c r="D98" s="96"/>
      <c r="E98" s="96"/>
      <c r="F98" s="25"/>
      <c r="G98" s="96"/>
      <c r="H98" s="96"/>
      <c r="I98" s="96"/>
      <c r="J98" s="67"/>
      <c r="K98" s="96"/>
      <c r="L98" s="67"/>
      <c r="M98" s="23"/>
    </row>
    <row r="99" spans="1:13" x14ac:dyDescent="0.3">
      <c r="A99" s="15"/>
      <c r="B99" s="96" t="s">
        <v>0</v>
      </c>
      <c r="C99" s="96"/>
      <c r="D99" s="26">
        <f>$L$78/D93</f>
        <v>7.4678148148148153</v>
      </c>
      <c r="E99" s="96"/>
      <c r="F99" s="26">
        <f>$L$78/F93</f>
        <v>6.7210333333333336</v>
      </c>
      <c r="G99" s="96"/>
      <c r="H99" s="26">
        <f>$L$78/H93</f>
        <v>6.1100303030303031</v>
      </c>
      <c r="I99" s="96"/>
      <c r="J99" s="67"/>
      <c r="K99" s="96"/>
      <c r="L99" s="67"/>
      <c r="M99" s="23"/>
    </row>
    <row r="100" spans="1:13" ht="5.25" customHeight="1" x14ac:dyDescent="0.3">
      <c r="A100" s="15"/>
      <c r="B100" s="96"/>
      <c r="C100" s="96"/>
      <c r="D100" s="96"/>
      <c r="E100" s="96"/>
      <c r="F100" s="25"/>
      <c r="G100" s="96"/>
      <c r="H100" s="96"/>
      <c r="I100" s="96"/>
      <c r="J100" s="67"/>
      <c r="K100" s="96"/>
      <c r="L100" s="67"/>
      <c r="M100" s="23"/>
    </row>
    <row r="101" spans="1:13" x14ac:dyDescent="0.3">
      <c r="A101" s="15"/>
      <c r="B101" s="96"/>
      <c r="C101" s="96"/>
      <c r="D101" s="96"/>
      <c r="E101" s="96"/>
      <c r="F101" s="25"/>
      <c r="G101" s="96"/>
      <c r="H101" s="96"/>
      <c r="I101" s="96"/>
      <c r="J101" s="67"/>
      <c r="K101" s="96"/>
      <c r="L101" s="67"/>
      <c r="M101" s="23"/>
    </row>
    <row r="102" spans="1:13" x14ac:dyDescent="0.3">
      <c r="A102" s="15"/>
      <c r="B102" s="96"/>
      <c r="C102" s="96"/>
      <c r="D102" s="16"/>
      <c r="E102" s="16"/>
      <c r="F102" s="36" t="s">
        <v>4</v>
      </c>
      <c r="G102" s="16"/>
      <c r="H102" s="16"/>
      <c r="I102" s="96"/>
      <c r="J102" s="67"/>
      <c r="K102" s="96"/>
      <c r="L102" s="67"/>
      <c r="M102" s="23"/>
    </row>
    <row r="103" spans="1:13" x14ac:dyDescent="0.3">
      <c r="A103" s="15"/>
      <c r="B103" s="24" t="s">
        <v>3</v>
      </c>
      <c r="C103" s="96"/>
      <c r="D103" s="20">
        <f>F103*(1-D91)</f>
        <v>4.0949999999999998</v>
      </c>
      <c r="E103" s="16"/>
      <c r="F103" s="53">
        <f>H7</f>
        <v>4.55</v>
      </c>
      <c r="G103" s="16"/>
      <c r="H103" s="20">
        <f>F103*(1+H91)</f>
        <v>5.0049999999999999</v>
      </c>
      <c r="I103" s="96"/>
      <c r="J103" s="67"/>
      <c r="K103" s="96"/>
      <c r="L103" s="67"/>
      <c r="M103" s="23"/>
    </row>
    <row r="104" spans="1:13" ht="4.5" customHeight="1" x14ac:dyDescent="0.3">
      <c r="A104" s="15"/>
      <c r="B104" s="96"/>
      <c r="C104" s="96"/>
      <c r="D104" s="96"/>
      <c r="E104" s="96"/>
      <c r="F104" s="25"/>
      <c r="G104" s="96"/>
      <c r="H104" s="96"/>
      <c r="I104" s="96"/>
      <c r="J104" s="67"/>
      <c r="K104" s="96"/>
      <c r="L104" s="67"/>
      <c r="M104" s="23"/>
    </row>
    <row r="105" spans="1:13" x14ac:dyDescent="0.3">
      <c r="A105" s="15"/>
      <c r="B105" s="96" t="s">
        <v>2</v>
      </c>
      <c r="C105" s="96"/>
      <c r="D105" s="27">
        <f>$L$61/D103</f>
        <v>34.639120879120881</v>
      </c>
      <c r="E105" s="96"/>
      <c r="F105" s="27">
        <f>$L$61/F103</f>
        <v>31.175208791208789</v>
      </c>
      <c r="G105" s="96"/>
      <c r="H105" s="27">
        <f>$L$61/H103</f>
        <v>28.341098901098899</v>
      </c>
      <c r="I105" s="96"/>
      <c r="J105" s="67"/>
      <c r="K105" s="96"/>
      <c r="L105" s="67"/>
      <c r="M105" s="23"/>
    </row>
    <row r="106" spans="1:13" ht="3" customHeight="1" x14ac:dyDescent="0.3">
      <c r="A106" s="15"/>
      <c r="B106" s="96"/>
      <c r="C106" s="96"/>
      <c r="D106" s="96"/>
      <c r="E106" s="96"/>
      <c r="F106" s="25"/>
      <c r="G106" s="96"/>
      <c r="H106" s="96"/>
      <c r="I106" s="96"/>
      <c r="J106" s="67"/>
      <c r="K106" s="96"/>
      <c r="L106" s="67"/>
      <c r="M106" s="23"/>
    </row>
    <row r="107" spans="1:13" x14ac:dyDescent="0.3">
      <c r="A107" s="15"/>
      <c r="B107" s="96" t="s">
        <v>1</v>
      </c>
      <c r="C107" s="96"/>
      <c r="D107" s="27">
        <f>$L$75/D103</f>
        <v>24.446886446886449</v>
      </c>
      <c r="E107" s="96"/>
      <c r="F107" s="27">
        <f>$L$75/F103</f>
        <v>22.002197802197802</v>
      </c>
      <c r="G107" s="96"/>
      <c r="H107" s="27">
        <f>$L$75/H103</f>
        <v>20.001998001998004</v>
      </c>
      <c r="I107" s="96"/>
      <c r="J107" s="67"/>
      <c r="K107" s="96"/>
      <c r="L107" s="67"/>
      <c r="M107" s="23"/>
    </row>
    <row r="108" spans="1:13" ht="3.75" customHeight="1" x14ac:dyDescent="0.3">
      <c r="A108" s="15"/>
      <c r="B108" s="96"/>
      <c r="C108" s="96"/>
      <c r="D108" s="96"/>
      <c r="E108" s="96"/>
      <c r="F108" s="25"/>
      <c r="G108" s="96"/>
      <c r="H108" s="96"/>
      <c r="I108" s="96"/>
      <c r="J108" s="67"/>
      <c r="K108" s="96"/>
      <c r="L108" s="67"/>
      <c r="M108" s="23"/>
    </row>
    <row r="109" spans="1:13" x14ac:dyDescent="0.3">
      <c r="A109" s="15"/>
      <c r="B109" s="96" t="s">
        <v>0</v>
      </c>
      <c r="C109" s="96"/>
      <c r="D109" s="27">
        <f>$L$78/D103</f>
        <v>59.086007326007326</v>
      </c>
      <c r="E109" s="96"/>
      <c r="F109" s="27">
        <f>$L$78/F103</f>
        <v>53.177406593406594</v>
      </c>
      <c r="G109" s="96"/>
      <c r="H109" s="27">
        <f>$L$78/H103</f>
        <v>48.343096903096907</v>
      </c>
      <c r="I109" s="96"/>
      <c r="J109" s="67"/>
      <c r="K109" s="96"/>
      <c r="L109" s="67"/>
      <c r="M109" s="23"/>
    </row>
    <row r="110" spans="1:13" ht="5.25" customHeight="1" thickBot="1" x14ac:dyDescent="0.35">
      <c r="A110" s="19"/>
      <c r="B110" s="14"/>
      <c r="C110" s="14"/>
      <c r="D110" s="14"/>
      <c r="E110" s="14"/>
      <c r="F110" s="47"/>
      <c r="G110" s="14"/>
      <c r="H110" s="14"/>
      <c r="I110" s="14"/>
      <c r="J110" s="68"/>
      <c r="K110" s="14"/>
      <c r="L110" s="68"/>
      <c r="M110" s="48"/>
    </row>
    <row r="111" spans="1:13" s="44" customFormat="1" x14ac:dyDescent="0.3">
      <c r="F111" s="46"/>
      <c r="J111" s="69"/>
      <c r="L111" s="69"/>
    </row>
    <row r="112" spans="1:13" s="44" customFormat="1" x14ac:dyDescent="0.3">
      <c r="F112" s="46"/>
      <c r="J112" s="69"/>
      <c r="L112" s="69"/>
    </row>
    <row r="113" spans="6:12" s="44" customFormat="1" x14ac:dyDescent="0.3">
      <c r="F113" s="46"/>
      <c r="J113" s="69"/>
      <c r="L113" s="69"/>
    </row>
    <row r="114" spans="6:12" s="44" customFormat="1" x14ac:dyDescent="0.3">
      <c r="F114" s="46"/>
      <c r="J114" s="69"/>
      <c r="L114" s="69"/>
    </row>
    <row r="115" spans="6:12" s="44" customFormat="1" x14ac:dyDescent="0.3">
      <c r="F115" s="46"/>
      <c r="J115" s="69"/>
      <c r="L115" s="69"/>
    </row>
    <row r="116" spans="6:12" s="44" customFormat="1" x14ac:dyDescent="0.3">
      <c r="F116" s="46"/>
      <c r="J116" s="69"/>
      <c r="L116" s="69"/>
    </row>
    <row r="117" spans="6:12" s="44" customFormat="1" x14ac:dyDescent="0.3">
      <c r="F117" s="46"/>
      <c r="J117" s="69"/>
      <c r="L117" s="69"/>
    </row>
    <row r="118" spans="6:12" s="44" customFormat="1" x14ac:dyDescent="0.3">
      <c r="F118" s="46"/>
      <c r="J118" s="69"/>
      <c r="L118" s="69"/>
    </row>
    <row r="119" spans="6:12" s="44" customFormat="1" x14ac:dyDescent="0.3">
      <c r="F119" s="46"/>
      <c r="J119" s="69"/>
      <c r="L119" s="69"/>
    </row>
    <row r="120" spans="6:12" s="44" customFormat="1" x14ac:dyDescent="0.3">
      <c r="F120" s="46"/>
      <c r="J120" s="69"/>
      <c r="L120" s="69"/>
    </row>
    <row r="121" spans="6:12" s="44" customFormat="1" x14ac:dyDescent="0.3">
      <c r="F121" s="46"/>
      <c r="J121" s="69"/>
      <c r="L121" s="69"/>
    </row>
    <row r="122" spans="6:12" s="44" customFormat="1" x14ac:dyDescent="0.3">
      <c r="F122" s="46"/>
      <c r="J122" s="69"/>
      <c r="L122" s="69"/>
    </row>
    <row r="123" spans="6:12" s="44" customFormat="1" x14ac:dyDescent="0.3">
      <c r="F123" s="46"/>
      <c r="J123" s="69"/>
      <c r="L123" s="69"/>
    </row>
    <row r="124" spans="6:12" s="44" customFormat="1" x14ac:dyDescent="0.3">
      <c r="F124" s="46"/>
      <c r="J124" s="69"/>
      <c r="L124" s="69"/>
    </row>
    <row r="125" spans="6:12" s="44" customFormat="1" x14ac:dyDescent="0.3">
      <c r="F125" s="46"/>
      <c r="J125" s="69"/>
      <c r="L125" s="69"/>
    </row>
    <row r="126" spans="6:12" s="44" customFormat="1" x14ac:dyDescent="0.3">
      <c r="F126" s="46"/>
      <c r="J126" s="69"/>
      <c r="L126" s="69"/>
    </row>
    <row r="127" spans="6:12" s="44" customFormat="1" x14ac:dyDescent="0.3">
      <c r="F127" s="46"/>
      <c r="J127" s="69"/>
      <c r="L127" s="69"/>
    </row>
    <row r="128" spans="6:12" s="44" customFormat="1" x14ac:dyDescent="0.3">
      <c r="F128" s="46"/>
      <c r="J128" s="69"/>
      <c r="L128" s="69"/>
    </row>
    <row r="129" spans="6:12" s="44" customFormat="1" x14ac:dyDescent="0.3">
      <c r="F129" s="46"/>
      <c r="J129" s="69"/>
      <c r="L129" s="69"/>
    </row>
    <row r="130" spans="6:12" s="44" customFormat="1" x14ac:dyDescent="0.3">
      <c r="F130" s="46"/>
      <c r="J130" s="69"/>
      <c r="L130" s="69"/>
    </row>
    <row r="131" spans="6:12" s="44" customFormat="1" x14ac:dyDescent="0.3">
      <c r="F131" s="46"/>
      <c r="J131" s="69"/>
      <c r="L131" s="69"/>
    </row>
    <row r="132" spans="6:12" s="44" customFormat="1" x14ac:dyDescent="0.3">
      <c r="F132" s="46"/>
      <c r="J132" s="69"/>
      <c r="L132" s="69"/>
    </row>
    <row r="133" spans="6:12" s="44" customFormat="1" x14ac:dyDescent="0.3">
      <c r="F133" s="46"/>
      <c r="J133" s="69"/>
      <c r="L133" s="69"/>
    </row>
    <row r="134" spans="6:12" s="44" customFormat="1" x14ac:dyDescent="0.3">
      <c r="F134" s="46"/>
      <c r="J134" s="69"/>
      <c r="L134" s="69"/>
    </row>
    <row r="135" spans="6:12" s="44" customFormat="1" x14ac:dyDescent="0.3">
      <c r="F135" s="46"/>
      <c r="J135" s="69"/>
      <c r="L135" s="69"/>
    </row>
    <row r="136" spans="6:12" s="44" customFormat="1" x14ac:dyDescent="0.3">
      <c r="F136" s="46"/>
      <c r="J136" s="69"/>
      <c r="L136" s="69"/>
    </row>
    <row r="137" spans="6:12" s="44" customFormat="1" x14ac:dyDescent="0.3">
      <c r="F137" s="46"/>
      <c r="J137" s="69"/>
      <c r="L137" s="69"/>
    </row>
    <row r="138" spans="6:12" s="44" customFormat="1" x14ac:dyDescent="0.3">
      <c r="F138" s="46"/>
      <c r="J138" s="69"/>
      <c r="L138" s="69"/>
    </row>
    <row r="139" spans="6:12" s="44" customFormat="1" x14ac:dyDescent="0.3">
      <c r="F139" s="46"/>
      <c r="J139" s="69"/>
      <c r="L139" s="69"/>
    </row>
    <row r="140" spans="6:12" s="44" customFormat="1" x14ac:dyDescent="0.3">
      <c r="F140" s="46"/>
      <c r="J140" s="69"/>
      <c r="L140" s="69"/>
    </row>
    <row r="141" spans="6:12" s="44" customFormat="1" x14ac:dyDescent="0.3">
      <c r="F141" s="46"/>
      <c r="J141" s="69"/>
      <c r="L141" s="69"/>
    </row>
    <row r="142" spans="6:12" s="44" customFormat="1" x14ac:dyDescent="0.3">
      <c r="F142" s="46"/>
      <c r="J142" s="69"/>
      <c r="L142" s="69"/>
    </row>
    <row r="143" spans="6:12" s="44" customFormat="1" x14ac:dyDescent="0.3">
      <c r="F143" s="46"/>
      <c r="J143" s="69"/>
      <c r="L143" s="69"/>
    </row>
    <row r="144" spans="6:12" s="44" customFormat="1" x14ac:dyDescent="0.3">
      <c r="F144" s="46"/>
      <c r="J144" s="69"/>
      <c r="L144" s="69"/>
    </row>
    <row r="145" spans="6:12" s="44" customFormat="1" x14ac:dyDescent="0.3">
      <c r="F145" s="46"/>
      <c r="J145" s="69"/>
      <c r="L145" s="69"/>
    </row>
    <row r="146" spans="6:12" s="44" customFormat="1" x14ac:dyDescent="0.3">
      <c r="F146" s="46"/>
      <c r="J146" s="69"/>
      <c r="L146" s="69"/>
    </row>
    <row r="147" spans="6:12" s="44" customFormat="1" x14ac:dyDescent="0.3">
      <c r="F147" s="46"/>
      <c r="J147" s="69"/>
      <c r="L147" s="69"/>
    </row>
    <row r="148" spans="6:12" s="44" customFormat="1" x14ac:dyDescent="0.3">
      <c r="F148" s="46"/>
      <c r="J148" s="69"/>
      <c r="L148" s="69"/>
    </row>
    <row r="149" spans="6:12" s="44" customFormat="1" x14ac:dyDescent="0.3">
      <c r="F149" s="46"/>
      <c r="J149" s="69"/>
      <c r="L149" s="69"/>
    </row>
    <row r="150" spans="6:12" s="44" customFormat="1" x14ac:dyDescent="0.3">
      <c r="F150" s="46"/>
      <c r="J150" s="69"/>
      <c r="L150" s="69"/>
    </row>
    <row r="151" spans="6:12" s="44" customFormat="1" x14ac:dyDescent="0.3">
      <c r="F151" s="46"/>
      <c r="J151" s="69"/>
      <c r="L151" s="69"/>
    </row>
    <row r="152" spans="6:12" s="44" customFormat="1" x14ac:dyDescent="0.3">
      <c r="F152" s="46"/>
      <c r="J152" s="69"/>
      <c r="L152" s="69"/>
    </row>
    <row r="153" spans="6:12" s="44" customFormat="1" x14ac:dyDescent="0.3">
      <c r="F153" s="46"/>
      <c r="J153" s="69"/>
      <c r="L153" s="69"/>
    </row>
    <row r="154" spans="6:12" s="44" customFormat="1" x14ac:dyDescent="0.3">
      <c r="F154" s="46"/>
      <c r="J154" s="69"/>
      <c r="L154" s="69"/>
    </row>
    <row r="155" spans="6:12" s="44" customFormat="1" x14ac:dyDescent="0.3">
      <c r="F155" s="46"/>
      <c r="J155" s="69"/>
      <c r="L155" s="69"/>
    </row>
    <row r="156" spans="6:12" s="44" customFormat="1" x14ac:dyDescent="0.3">
      <c r="F156" s="46"/>
      <c r="J156" s="69"/>
      <c r="L156" s="69"/>
    </row>
    <row r="157" spans="6:12" s="44" customFormat="1" x14ac:dyDescent="0.3">
      <c r="F157" s="46"/>
      <c r="J157" s="69"/>
      <c r="L157" s="69"/>
    </row>
    <row r="158" spans="6:12" s="44" customFormat="1" x14ac:dyDescent="0.3">
      <c r="F158" s="46"/>
      <c r="J158" s="69"/>
      <c r="L158" s="69"/>
    </row>
    <row r="159" spans="6:12" s="44" customFormat="1" x14ac:dyDescent="0.3">
      <c r="F159" s="46"/>
      <c r="J159" s="69"/>
      <c r="L159" s="69"/>
    </row>
    <row r="160" spans="6:12" s="44" customFormat="1" x14ac:dyDescent="0.3">
      <c r="F160" s="46"/>
      <c r="J160" s="69"/>
      <c r="L160" s="69"/>
    </row>
    <row r="161" spans="6:12" s="44" customFormat="1" x14ac:dyDescent="0.3">
      <c r="F161" s="46"/>
      <c r="J161" s="69"/>
      <c r="L161" s="69"/>
    </row>
    <row r="162" spans="6:12" s="44" customFormat="1" x14ac:dyDescent="0.3">
      <c r="F162" s="46"/>
      <c r="J162" s="69"/>
      <c r="L162" s="69"/>
    </row>
    <row r="163" spans="6:12" s="44" customFormat="1" x14ac:dyDescent="0.3">
      <c r="F163" s="46"/>
      <c r="J163" s="69"/>
      <c r="L163" s="69"/>
    </row>
    <row r="164" spans="6:12" s="44" customFormat="1" x14ac:dyDescent="0.3">
      <c r="F164" s="46"/>
      <c r="J164" s="69"/>
      <c r="L164" s="69"/>
    </row>
    <row r="165" spans="6:12" s="44" customFormat="1" x14ac:dyDescent="0.3">
      <c r="F165" s="46"/>
      <c r="J165" s="69"/>
      <c r="L165" s="69"/>
    </row>
    <row r="166" spans="6:12" s="44" customFormat="1" x14ac:dyDescent="0.3">
      <c r="F166" s="46"/>
      <c r="J166" s="69"/>
      <c r="L166" s="69"/>
    </row>
    <row r="167" spans="6:12" s="44" customFormat="1" x14ac:dyDescent="0.3">
      <c r="F167" s="46"/>
      <c r="J167" s="69"/>
      <c r="L167" s="69"/>
    </row>
    <row r="168" spans="6:12" s="44" customFormat="1" x14ac:dyDescent="0.3">
      <c r="F168" s="46"/>
      <c r="J168" s="69"/>
      <c r="L168" s="69"/>
    </row>
    <row r="169" spans="6:12" s="44" customFormat="1" x14ac:dyDescent="0.3">
      <c r="F169" s="46"/>
      <c r="J169" s="69"/>
      <c r="L169" s="69"/>
    </row>
    <row r="170" spans="6:12" s="44" customFormat="1" x14ac:dyDescent="0.3">
      <c r="F170" s="46"/>
      <c r="J170" s="69"/>
      <c r="L170" s="69"/>
    </row>
    <row r="171" spans="6:12" s="44" customFormat="1" x14ac:dyDescent="0.3">
      <c r="F171" s="46"/>
      <c r="J171" s="69"/>
      <c r="L171" s="69"/>
    </row>
    <row r="172" spans="6:12" s="44" customFormat="1" x14ac:dyDescent="0.3">
      <c r="F172" s="46"/>
      <c r="J172" s="69"/>
      <c r="L172" s="69"/>
    </row>
    <row r="173" spans="6:12" s="44" customFormat="1" x14ac:dyDescent="0.3">
      <c r="F173" s="46"/>
      <c r="J173" s="69"/>
      <c r="L173" s="69"/>
    </row>
    <row r="174" spans="6:12" s="44" customFormat="1" x14ac:dyDescent="0.3">
      <c r="F174" s="46"/>
      <c r="J174" s="69"/>
      <c r="L174" s="69"/>
    </row>
    <row r="175" spans="6:12" s="44" customFormat="1" x14ac:dyDescent="0.3">
      <c r="F175" s="46"/>
      <c r="J175" s="69"/>
      <c r="L175" s="69"/>
    </row>
    <row r="176" spans="6:12" s="44" customFormat="1" x14ac:dyDescent="0.3">
      <c r="F176" s="46"/>
      <c r="J176" s="69"/>
      <c r="L176" s="69"/>
    </row>
    <row r="177" spans="6:12" s="44" customFormat="1" x14ac:dyDescent="0.3">
      <c r="F177" s="46"/>
      <c r="J177" s="69"/>
      <c r="L177" s="69"/>
    </row>
    <row r="178" spans="6:12" s="44" customFormat="1" x14ac:dyDescent="0.3">
      <c r="F178" s="46"/>
      <c r="J178" s="69"/>
      <c r="L178" s="69"/>
    </row>
    <row r="179" spans="6:12" s="44" customFormat="1" x14ac:dyDescent="0.3">
      <c r="F179" s="46"/>
      <c r="J179" s="69"/>
      <c r="L179" s="69"/>
    </row>
    <row r="180" spans="6:12" s="44" customFormat="1" x14ac:dyDescent="0.3">
      <c r="F180" s="46"/>
      <c r="J180" s="69"/>
      <c r="L180" s="69"/>
    </row>
    <row r="181" spans="6:12" s="44" customFormat="1" x14ac:dyDescent="0.3">
      <c r="F181" s="46"/>
      <c r="J181" s="69"/>
      <c r="L181" s="69"/>
    </row>
    <row r="182" spans="6:12" s="44" customFormat="1" x14ac:dyDescent="0.3">
      <c r="F182" s="46"/>
      <c r="J182" s="69"/>
      <c r="L182" s="69"/>
    </row>
    <row r="183" spans="6:12" s="44" customFormat="1" x14ac:dyDescent="0.3">
      <c r="F183" s="46"/>
      <c r="J183" s="69"/>
      <c r="L183" s="69"/>
    </row>
    <row r="184" spans="6:12" s="44" customFormat="1" x14ac:dyDescent="0.3">
      <c r="F184" s="46"/>
      <c r="J184" s="69"/>
      <c r="L184" s="69"/>
    </row>
    <row r="185" spans="6:12" s="44" customFormat="1" x14ac:dyDescent="0.3">
      <c r="F185" s="46"/>
      <c r="J185" s="69"/>
      <c r="L185" s="69"/>
    </row>
    <row r="186" spans="6:12" s="44" customFormat="1" x14ac:dyDescent="0.3">
      <c r="F186" s="46"/>
      <c r="J186" s="69"/>
      <c r="L186" s="69"/>
    </row>
    <row r="187" spans="6:12" s="44" customFormat="1" x14ac:dyDescent="0.3">
      <c r="F187" s="46"/>
      <c r="J187" s="69"/>
      <c r="L187" s="69"/>
    </row>
    <row r="188" spans="6:12" s="44" customFormat="1" x14ac:dyDescent="0.3">
      <c r="F188" s="46"/>
      <c r="J188" s="69"/>
      <c r="L188" s="69"/>
    </row>
    <row r="189" spans="6:12" s="44" customFormat="1" x14ac:dyDescent="0.3">
      <c r="F189" s="46"/>
      <c r="J189" s="69"/>
      <c r="L189" s="69"/>
    </row>
    <row r="190" spans="6:12" s="44" customFormat="1" x14ac:dyDescent="0.3">
      <c r="F190" s="46"/>
      <c r="J190" s="69"/>
      <c r="L190" s="69"/>
    </row>
    <row r="191" spans="6:12" s="44" customFormat="1" x14ac:dyDescent="0.3">
      <c r="F191" s="46"/>
      <c r="J191" s="69"/>
      <c r="L191" s="69"/>
    </row>
    <row r="192" spans="6:12" s="44" customFormat="1" x14ac:dyDescent="0.3">
      <c r="F192" s="46"/>
      <c r="J192" s="69"/>
      <c r="L192" s="69"/>
    </row>
    <row r="193" spans="6:12" s="44" customFormat="1" x14ac:dyDescent="0.3">
      <c r="F193" s="46"/>
      <c r="J193" s="69"/>
      <c r="L193" s="69"/>
    </row>
    <row r="194" spans="6:12" s="44" customFormat="1" x14ac:dyDescent="0.3">
      <c r="F194" s="46"/>
      <c r="J194" s="69"/>
      <c r="L194" s="69"/>
    </row>
  </sheetData>
  <sheetProtection sheet="1" objects="1" scenarios="1" selectLockedCells="1"/>
  <mergeCells count="20">
    <mergeCell ref="B69:D69"/>
    <mergeCell ref="E69:I69"/>
    <mergeCell ref="A1:H1"/>
    <mergeCell ref="B67:D67"/>
    <mergeCell ref="E67:I67"/>
    <mergeCell ref="B68:D68"/>
    <mergeCell ref="E68:I68"/>
    <mergeCell ref="B70:D70"/>
    <mergeCell ref="E70:I70"/>
    <mergeCell ref="B71:D71"/>
    <mergeCell ref="E71:I71"/>
    <mergeCell ref="B72:D72"/>
    <mergeCell ref="E72:I72"/>
    <mergeCell ref="B88:L88"/>
    <mergeCell ref="B73:D73"/>
    <mergeCell ref="E73:I73"/>
    <mergeCell ref="B84:L84"/>
    <mergeCell ref="B85:L85"/>
    <mergeCell ref="B86:L86"/>
    <mergeCell ref="B87:L87"/>
  </mergeCells>
  <pageMargins left="1.1499999999999999" right="0.75" top="0.75" bottom="0.75" header="0.5" footer="0.5"/>
  <pageSetup scale="60" orientation="portrait" r:id="rId1"/>
  <headerFooter alignWithMargins="0"/>
  <ignoredErrors>
    <ignoredError sqref="J67:J73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FF00"/>
  </sheetPr>
  <dimension ref="A1:Z193"/>
  <sheetViews>
    <sheetView zoomScale="90" zoomScaleNormal="90" workbookViewId="0">
      <selection activeCell="S20" sqref="S20"/>
    </sheetView>
  </sheetViews>
  <sheetFormatPr defaultColWidth="9" defaultRowHeight="17.399999999999999" x14ac:dyDescent="0.3"/>
  <cols>
    <col min="1" max="1" width="1.19921875" style="1" customWidth="1"/>
    <col min="2" max="2" width="31.19921875" style="1" customWidth="1"/>
    <col min="3" max="3" width="1.19921875" style="1" customWidth="1"/>
    <col min="4" max="4" width="12.5" style="1" customWidth="1"/>
    <col min="5" max="5" width="1.19921875" style="1" customWidth="1"/>
    <col min="6" max="6" width="12.5" style="4" customWidth="1"/>
    <col min="7" max="7" width="1.19921875" style="1" customWidth="1"/>
    <col min="8" max="8" width="12.5" style="1" customWidth="1"/>
    <col min="9" max="9" width="1.19921875" style="1" customWidth="1"/>
    <col min="10" max="10" width="21.8984375" style="75" customWidth="1"/>
    <col min="11" max="11" width="1.19921875" style="1" customWidth="1"/>
    <col min="12" max="12" width="21.8984375" style="70" customWidth="1"/>
    <col min="13" max="13" width="1.19921875" style="1" customWidth="1"/>
    <col min="14" max="14" width="9" style="44"/>
    <col min="15" max="15" width="10" style="44" bestFit="1" customWidth="1"/>
    <col min="16" max="26" width="9" style="44"/>
    <col min="27" max="16384" width="9" style="1"/>
  </cols>
  <sheetData>
    <row r="1" spans="1:16" ht="37.5" customHeight="1" x14ac:dyDescent="0.3">
      <c r="A1" s="130" t="s">
        <v>104</v>
      </c>
      <c r="B1" s="131"/>
      <c r="C1" s="131"/>
      <c r="D1" s="131"/>
      <c r="E1" s="131"/>
      <c r="F1" s="131"/>
      <c r="G1" s="131"/>
      <c r="H1" s="131"/>
      <c r="I1" s="84"/>
      <c r="J1" s="82" t="s">
        <v>35</v>
      </c>
      <c r="K1" s="82"/>
      <c r="L1" s="85">
        <v>400</v>
      </c>
      <c r="M1" s="10"/>
    </row>
    <row r="2" spans="1:16" ht="3.75" customHeight="1" x14ac:dyDescent="0.3">
      <c r="A2" s="7"/>
      <c r="B2" s="83"/>
      <c r="C2" s="83"/>
      <c r="D2" s="83"/>
      <c r="E2" s="83"/>
      <c r="F2" s="5"/>
      <c r="G2" s="83"/>
      <c r="H2" s="83"/>
      <c r="I2" s="83"/>
      <c r="J2" s="55"/>
      <c r="K2" s="83"/>
      <c r="L2" s="55"/>
      <c r="M2" s="8"/>
    </row>
    <row r="3" spans="1:16" ht="22.5" customHeight="1" x14ac:dyDescent="0.3">
      <c r="A3" s="15"/>
      <c r="B3" s="16"/>
      <c r="C3" s="16"/>
      <c r="D3" s="34" t="s">
        <v>32</v>
      </c>
      <c r="E3" s="35"/>
      <c r="F3" s="36"/>
      <c r="G3" s="35"/>
      <c r="H3" s="34" t="s">
        <v>31</v>
      </c>
      <c r="I3" s="35"/>
      <c r="J3" s="56" t="s">
        <v>34</v>
      </c>
      <c r="K3" s="41"/>
      <c r="L3" s="56" t="s">
        <v>30</v>
      </c>
      <c r="M3" s="13"/>
    </row>
    <row r="4" spans="1:16" x14ac:dyDescent="0.3">
      <c r="A4" s="15"/>
      <c r="B4" s="37" t="s">
        <v>29</v>
      </c>
      <c r="C4" s="38"/>
      <c r="D4" s="39" t="s">
        <v>28</v>
      </c>
      <c r="E4" s="37"/>
      <c r="F4" s="40" t="s">
        <v>27</v>
      </c>
      <c r="G4" s="37"/>
      <c r="H4" s="39" t="s">
        <v>26</v>
      </c>
      <c r="I4" s="37"/>
      <c r="J4" s="57" t="s">
        <v>33</v>
      </c>
      <c r="K4" s="42"/>
      <c r="L4" s="57" t="s">
        <v>25</v>
      </c>
      <c r="M4" s="13"/>
    </row>
    <row r="5" spans="1:16" ht="7.5" customHeight="1" x14ac:dyDescent="0.3">
      <c r="A5" s="15"/>
      <c r="B5" s="18"/>
      <c r="C5" s="96"/>
      <c r="D5" s="96"/>
      <c r="E5" s="96"/>
      <c r="F5" s="25"/>
      <c r="G5" s="96"/>
      <c r="H5" s="96"/>
      <c r="I5" s="96"/>
      <c r="J5" s="58"/>
      <c r="K5" s="12"/>
      <c r="L5" s="58"/>
      <c r="M5" s="13"/>
    </row>
    <row r="6" spans="1:16" x14ac:dyDescent="0.3">
      <c r="A6" s="15"/>
      <c r="B6" s="21" t="s">
        <v>24</v>
      </c>
      <c r="C6" s="96"/>
      <c r="D6" s="96"/>
      <c r="E6" s="96"/>
      <c r="F6" s="25"/>
      <c r="G6" s="96"/>
      <c r="H6" s="96"/>
      <c r="I6" s="96"/>
      <c r="J6" s="58"/>
      <c r="K6" s="12"/>
      <c r="L6" s="58"/>
      <c r="M6" s="13"/>
    </row>
    <row r="7" spans="1:16" x14ac:dyDescent="0.3">
      <c r="A7" s="15"/>
      <c r="B7" s="95" t="s">
        <v>86</v>
      </c>
      <c r="C7" s="96"/>
      <c r="D7" s="98">
        <v>30</v>
      </c>
      <c r="E7" s="112"/>
      <c r="F7" s="2" t="s">
        <v>37</v>
      </c>
      <c r="G7" s="103"/>
      <c r="H7" s="98">
        <v>4.75</v>
      </c>
      <c r="I7" s="96"/>
      <c r="J7" s="79">
        <f>L7*$L$1</f>
        <v>57000</v>
      </c>
      <c r="K7" s="12"/>
      <c r="L7" s="54">
        <f>D7*H7</f>
        <v>142.5</v>
      </c>
      <c r="M7" s="13"/>
      <c r="N7" s="45"/>
      <c r="O7" s="45"/>
    </row>
    <row r="8" spans="1:16" x14ac:dyDescent="0.3">
      <c r="A8" s="15"/>
      <c r="B8" s="95"/>
      <c r="C8" s="96"/>
      <c r="D8" s="88"/>
      <c r="E8" s="112"/>
      <c r="F8" s="2"/>
      <c r="G8" s="103"/>
      <c r="H8" s="111"/>
      <c r="I8" s="96"/>
      <c r="J8" s="79">
        <f>L8*$L$1</f>
        <v>0</v>
      </c>
      <c r="K8" s="12"/>
      <c r="L8" s="54">
        <f>D8*H8</f>
        <v>0</v>
      </c>
      <c r="M8" s="13"/>
      <c r="N8" s="45"/>
      <c r="O8" s="45"/>
    </row>
    <row r="9" spans="1:16" x14ac:dyDescent="0.3">
      <c r="A9" s="15"/>
      <c r="B9" s="95"/>
      <c r="C9" s="96"/>
      <c r="D9" s="105"/>
      <c r="E9" s="103"/>
      <c r="F9" s="104"/>
      <c r="G9" s="103"/>
      <c r="H9" s="105"/>
      <c r="I9" s="96"/>
      <c r="J9" s="79">
        <f>L9*$L$1</f>
        <v>0</v>
      </c>
      <c r="K9" s="12"/>
      <c r="L9" s="54">
        <f>D9*H9</f>
        <v>0</v>
      </c>
      <c r="M9" s="13"/>
      <c r="N9" s="45"/>
      <c r="O9" s="45"/>
    </row>
    <row r="10" spans="1:16" x14ac:dyDescent="0.3">
      <c r="A10" s="15"/>
      <c r="B10" s="51" t="s">
        <v>36</v>
      </c>
      <c r="C10" s="96"/>
      <c r="D10" s="106"/>
      <c r="E10" s="103"/>
      <c r="F10" s="107"/>
      <c r="G10" s="103"/>
      <c r="H10" s="106"/>
      <c r="I10" s="96"/>
      <c r="J10" s="71">
        <f>SUM(J7:J9)</f>
        <v>57000</v>
      </c>
      <c r="K10" s="43"/>
      <c r="L10" s="59">
        <f>SUM(L7:L9)</f>
        <v>142.5</v>
      </c>
      <c r="M10" s="13"/>
      <c r="N10" s="45"/>
      <c r="O10" s="45"/>
    </row>
    <row r="11" spans="1:16" ht="7.5" customHeight="1" x14ac:dyDescent="0.3">
      <c r="A11" s="15"/>
      <c r="B11" s="96"/>
      <c r="C11" s="96"/>
      <c r="D11" s="108"/>
      <c r="E11" s="103"/>
      <c r="F11" s="109"/>
      <c r="G11" s="103"/>
      <c r="H11" s="108"/>
      <c r="I11" s="96"/>
      <c r="J11" s="58"/>
      <c r="K11" s="12"/>
      <c r="L11" s="54"/>
      <c r="M11" s="13"/>
      <c r="N11" s="45"/>
      <c r="O11" s="45"/>
      <c r="P11" s="45"/>
    </row>
    <row r="12" spans="1:16" x14ac:dyDescent="0.3">
      <c r="A12" s="15"/>
      <c r="B12" s="21" t="s">
        <v>23</v>
      </c>
      <c r="C12" s="96"/>
      <c r="D12" s="108"/>
      <c r="E12" s="103"/>
      <c r="F12" s="109"/>
      <c r="G12" s="103"/>
      <c r="H12" s="108"/>
      <c r="I12" s="96"/>
      <c r="J12" s="58"/>
      <c r="K12" s="12"/>
      <c r="L12" s="54"/>
      <c r="M12" s="13"/>
    </row>
    <row r="13" spans="1:16" ht="7.5" customHeight="1" x14ac:dyDescent="0.3">
      <c r="A13" s="15"/>
      <c r="B13" s="96"/>
      <c r="C13" s="96"/>
      <c r="D13" s="108"/>
      <c r="E13" s="103"/>
      <c r="F13" s="109"/>
      <c r="G13" s="103"/>
      <c r="H13" s="108"/>
      <c r="I13" s="96"/>
      <c r="J13" s="58"/>
      <c r="K13" s="12"/>
      <c r="L13" s="54"/>
      <c r="M13" s="13"/>
    </row>
    <row r="14" spans="1:16" x14ac:dyDescent="0.3">
      <c r="A14" s="15"/>
      <c r="B14" s="16" t="s">
        <v>22</v>
      </c>
      <c r="C14" s="96"/>
      <c r="D14" s="108"/>
      <c r="E14" s="103"/>
      <c r="F14" s="109"/>
      <c r="G14" s="103"/>
      <c r="H14" s="108"/>
      <c r="I14" s="96"/>
      <c r="J14" s="76">
        <f t="shared" ref="J14:J63" si="0">L14*$L$1</f>
        <v>6760.0000000000009</v>
      </c>
      <c r="K14" s="43"/>
      <c r="L14" s="77">
        <f>SUM(L15:L16)</f>
        <v>16.900000000000002</v>
      </c>
      <c r="M14" s="13"/>
    </row>
    <row r="15" spans="1:16" x14ac:dyDescent="0.3">
      <c r="A15" s="15"/>
      <c r="B15" s="95" t="s">
        <v>78</v>
      </c>
      <c r="C15" s="96"/>
      <c r="D15" s="88">
        <v>65</v>
      </c>
      <c r="E15" s="112"/>
      <c r="F15" s="2" t="s">
        <v>38</v>
      </c>
      <c r="G15" s="103"/>
      <c r="H15" s="98">
        <v>0.26</v>
      </c>
      <c r="I15" s="96"/>
      <c r="J15" s="79">
        <f t="shared" si="0"/>
        <v>6760.0000000000009</v>
      </c>
      <c r="K15" s="12"/>
      <c r="L15" s="60">
        <f>D15*H15</f>
        <v>16.900000000000002</v>
      </c>
      <c r="M15" s="13"/>
    </row>
    <row r="16" spans="1:16" x14ac:dyDescent="0.3">
      <c r="A16" s="15"/>
      <c r="B16" s="95"/>
      <c r="C16" s="96"/>
      <c r="D16" s="105"/>
      <c r="E16" s="103"/>
      <c r="F16" s="104"/>
      <c r="G16" s="103"/>
      <c r="H16" s="105"/>
      <c r="I16" s="96"/>
      <c r="J16" s="79">
        <f t="shared" si="0"/>
        <v>0</v>
      </c>
      <c r="K16" s="12"/>
      <c r="L16" s="60">
        <f>D16*H16</f>
        <v>0</v>
      </c>
      <c r="M16" s="13"/>
    </row>
    <row r="17" spans="1:13" ht="7.5" customHeight="1" x14ac:dyDescent="0.3">
      <c r="A17" s="15"/>
      <c r="B17" s="96"/>
      <c r="C17" s="96"/>
      <c r="D17" s="108"/>
      <c r="E17" s="103"/>
      <c r="F17" s="109"/>
      <c r="G17" s="103"/>
      <c r="H17" s="108"/>
      <c r="I17" s="96"/>
      <c r="J17" s="58"/>
      <c r="K17" s="12"/>
      <c r="L17" s="54"/>
      <c r="M17" s="13"/>
    </row>
    <row r="18" spans="1:13" x14ac:dyDescent="0.3">
      <c r="A18" s="15"/>
      <c r="B18" s="16" t="s">
        <v>21</v>
      </c>
      <c r="C18" s="96"/>
      <c r="D18" s="108"/>
      <c r="E18" s="103"/>
      <c r="F18" s="109"/>
      <c r="G18" s="103"/>
      <c r="H18" s="108"/>
      <c r="I18" s="96"/>
      <c r="J18" s="76">
        <f t="shared" si="0"/>
        <v>10640</v>
      </c>
      <c r="K18" s="43"/>
      <c r="L18" s="77">
        <f>SUM(L19:L25)</f>
        <v>26.599999999999998</v>
      </c>
      <c r="M18" s="13"/>
    </row>
    <row r="19" spans="1:13" x14ac:dyDescent="0.3">
      <c r="A19" s="15"/>
      <c r="B19" s="95" t="s">
        <v>39</v>
      </c>
      <c r="C19" s="96"/>
      <c r="D19" s="88">
        <v>35</v>
      </c>
      <c r="E19" s="118"/>
      <c r="F19" s="2" t="s">
        <v>38</v>
      </c>
      <c r="G19" s="118"/>
      <c r="H19" s="98">
        <v>0.42</v>
      </c>
      <c r="I19" s="96"/>
      <c r="J19" s="79">
        <f t="shared" si="0"/>
        <v>5880</v>
      </c>
      <c r="K19" s="12"/>
      <c r="L19" s="60">
        <f t="shared" ref="L19:L25" si="1">D19*H19</f>
        <v>14.7</v>
      </c>
      <c r="M19" s="13"/>
    </row>
    <row r="20" spans="1:13" x14ac:dyDescent="0.3">
      <c r="A20" s="15"/>
      <c r="B20" s="95" t="s">
        <v>63</v>
      </c>
      <c r="C20" s="96"/>
      <c r="D20" s="88">
        <v>15</v>
      </c>
      <c r="E20" s="118"/>
      <c r="F20" s="2" t="s">
        <v>38</v>
      </c>
      <c r="G20" s="118"/>
      <c r="H20" s="98">
        <v>0.48</v>
      </c>
      <c r="I20" s="96"/>
      <c r="J20" s="79">
        <f t="shared" si="0"/>
        <v>2879.9999999999995</v>
      </c>
      <c r="K20" s="12"/>
      <c r="L20" s="60">
        <f t="shared" si="1"/>
        <v>7.1999999999999993</v>
      </c>
      <c r="M20" s="13"/>
    </row>
    <row r="21" spans="1:13" x14ac:dyDescent="0.3">
      <c r="A21" s="15"/>
      <c r="B21" s="95" t="s">
        <v>60</v>
      </c>
      <c r="C21" s="96"/>
      <c r="D21" s="88">
        <v>10</v>
      </c>
      <c r="E21" s="118"/>
      <c r="F21" s="2" t="s">
        <v>38</v>
      </c>
      <c r="G21" s="118"/>
      <c r="H21" s="98">
        <v>0.22</v>
      </c>
      <c r="I21" s="96"/>
      <c r="J21" s="79">
        <f t="shared" si="0"/>
        <v>880.00000000000011</v>
      </c>
      <c r="K21" s="12"/>
      <c r="L21" s="61">
        <f t="shared" si="1"/>
        <v>2.2000000000000002</v>
      </c>
      <c r="M21" s="13"/>
    </row>
    <row r="22" spans="1:13" x14ac:dyDescent="0.3">
      <c r="A22" s="15"/>
      <c r="B22" s="95" t="s">
        <v>62</v>
      </c>
      <c r="C22" s="96"/>
      <c r="D22" s="88">
        <v>5</v>
      </c>
      <c r="E22" s="118"/>
      <c r="F22" s="2" t="s">
        <v>38</v>
      </c>
      <c r="G22" s="118"/>
      <c r="H22" s="98">
        <v>0.5</v>
      </c>
      <c r="I22" s="96"/>
      <c r="J22" s="79">
        <f t="shared" si="0"/>
        <v>1000</v>
      </c>
      <c r="K22" s="12"/>
      <c r="L22" s="61">
        <f t="shared" si="1"/>
        <v>2.5</v>
      </c>
      <c r="M22" s="13"/>
    </row>
    <row r="23" spans="1:13" x14ac:dyDescent="0.3">
      <c r="A23" s="15"/>
      <c r="B23" s="95"/>
      <c r="C23" s="96"/>
      <c r="D23" s="105"/>
      <c r="E23" s="103"/>
      <c r="F23" s="104"/>
      <c r="G23" s="103"/>
      <c r="H23" s="105"/>
      <c r="I23" s="96"/>
      <c r="J23" s="79">
        <f t="shared" si="0"/>
        <v>0</v>
      </c>
      <c r="K23" s="12"/>
      <c r="L23" s="61">
        <f t="shared" si="1"/>
        <v>0</v>
      </c>
      <c r="M23" s="13"/>
    </row>
    <row r="24" spans="1:13" x14ac:dyDescent="0.3">
      <c r="A24" s="15"/>
      <c r="B24" s="95"/>
      <c r="C24" s="96"/>
      <c r="D24" s="105"/>
      <c r="E24" s="103"/>
      <c r="F24" s="104"/>
      <c r="G24" s="103"/>
      <c r="H24" s="105"/>
      <c r="I24" s="96"/>
      <c r="J24" s="79">
        <f t="shared" si="0"/>
        <v>0</v>
      </c>
      <c r="K24" s="12"/>
      <c r="L24" s="61">
        <f t="shared" si="1"/>
        <v>0</v>
      </c>
      <c r="M24" s="13"/>
    </row>
    <row r="25" spans="1:13" x14ac:dyDescent="0.3">
      <c r="A25" s="15"/>
      <c r="B25" s="95"/>
      <c r="C25" s="96"/>
      <c r="D25" s="105"/>
      <c r="E25" s="103"/>
      <c r="F25" s="104"/>
      <c r="G25" s="103"/>
      <c r="H25" s="105"/>
      <c r="I25" s="96"/>
      <c r="J25" s="79">
        <f t="shared" si="0"/>
        <v>0</v>
      </c>
      <c r="K25" s="12"/>
      <c r="L25" s="61">
        <f t="shared" si="1"/>
        <v>0</v>
      </c>
      <c r="M25" s="13"/>
    </row>
    <row r="26" spans="1:13" ht="7.5" customHeight="1" x14ac:dyDescent="0.3">
      <c r="A26" s="15"/>
      <c r="B26" s="96"/>
      <c r="C26" s="96"/>
      <c r="D26" s="108"/>
      <c r="E26" s="103"/>
      <c r="F26" s="109"/>
      <c r="G26" s="103"/>
      <c r="H26" s="108"/>
      <c r="I26" s="96"/>
      <c r="J26" s="58"/>
      <c r="K26" s="12"/>
      <c r="L26" s="62"/>
      <c r="M26" s="13"/>
    </row>
    <row r="27" spans="1:13" x14ac:dyDescent="0.3">
      <c r="A27" s="15"/>
      <c r="B27" s="16" t="s">
        <v>87</v>
      </c>
      <c r="C27" s="96"/>
      <c r="D27" s="108"/>
      <c r="E27" s="103"/>
      <c r="F27" s="109"/>
      <c r="G27" s="103"/>
      <c r="H27" s="108"/>
      <c r="I27" s="96"/>
      <c r="J27" s="76">
        <f t="shared" si="0"/>
        <v>3320.0000000000005</v>
      </c>
      <c r="K27" s="43"/>
      <c r="L27" s="78">
        <f>SUM(L28:L33)</f>
        <v>8.3000000000000007</v>
      </c>
      <c r="M27" s="13"/>
    </row>
    <row r="28" spans="1:13" x14ac:dyDescent="0.3">
      <c r="A28" s="15"/>
      <c r="B28" s="95" t="s">
        <v>67</v>
      </c>
      <c r="C28" s="96"/>
      <c r="D28" s="88">
        <v>16</v>
      </c>
      <c r="E28" s="118"/>
      <c r="F28" s="2" t="s">
        <v>64</v>
      </c>
      <c r="G28" s="118"/>
      <c r="H28" s="98">
        <v>0.15</v>
      </c>
      <c r="I28" s="96"/>
      <c r="J28" s="79">
        <f t="shared" si="0"/>
        <v>960</v>
      </c>
      <c r="K28" s="12"/>
      <c r="L28" s="61">
        <f t="shared" ref="L28:L33" si="2">D28*H28</f>
        <v>2.4</v>
      </c>
      <c r="M28" s="13"/>
    </row>
    <row r="29" spans="1:13" x14ac:dyDescent="0.3">
      <c r="A29" s="15"/>
      <c r="B29" s="95" t="s">
        <v>68</v>
      </c>
      <c r="C29" s="96"/>
      <c r="D29" s="88">
        <v>3</v>
      </c>
      <c r="E29" s="118"/>
      <c r="F29" s="2" t="s">
        <v>38</v>
      </c>
      <c r="G29" s="118"/>
      <c r="H29" s="98">
        <v>0.7</v>
      </c>
      <c r="I29" s="96"/>
      <c r="J29" s="79">
        <f t="shared" si="0"/>
        <v>839.99999999999989</v>
      </c>
      <c r="K29" s="12"/>
      <c r="L29" s="61">
        <f t="shared" si="2"/>
        <v>2.0999999999999996</v>
      </c>
      <c r="M29" s="13"/>
    </row>
    <row r="30" spans="1:13" x14ac:dyDescent="0.3">
      <c r="A30" s="15"/>
      <c r="B30" s="95" t="s">
        <v>76</v>
      </c>
      <c r="C30" s="96"/>
      <c r="D30" s="88">
        <v>1</v>
      </c>
      <c r="E30" s="118"/>
      <c r="F30" s="2" t="s">
        <v>41</v>
      </c>
      <c r="G30" s="118"/>
      <c r="H30" s="98">
        <v>2.6</v>
      </c>
      <c r="I30" s="96"/>
      <c r="J30" s="79">
        <f t="shared" si="0"/>
        <v>1040</v>
      </c>
      <c r="K30" s="12"/>
      <c r="L30" s="61">
        <f t="shared" si="2"/>
        <v>2.6</v>
      </c>
      <c r="M30" s="13"/>
    </row>
    <row r="31" spans="1:13" x14ac:dyDescent="0.3">
      <c r="A31" s="15"/>
      <c r="B31" s="95" t="s">
        <v>77</v>
      </c>
      <c r="C31" s="96"/>
      <c r="D31" s="88">
        <v>3</v>
      </c>
      <c r="E31" s="118"/>
      <c r="F31" s="2" t="s">
        <v>64</v>
      </c>
      <c r="G31" s="118"/>
      <c r="H31" s="98">
        <v>0.4</v>
      </c>
      <c r="I31" s="96"/>
      <c r="J31" s="79">
        <f t="shared" si="0"/>
        <v>480.00000000000006</v>
      </c>
      <c r="K31" s="12"/>
      <c r="L31" s="61">
        <f t="shared" si="2"/>
        <v>1.2000000000000002</v>
      </c>
      <c r="M31" s="13"/>
    </row>
    <row r="32" spans="1:13" x14ac:dyDescent="0.3">
      <c r="A32" s="15"/>
      <c r="B32" s="95"/>
      <c r="C32" s="96"/>
      <c r="D32" s="105"/>
      <c r="E32" s="103"/>
      <c r="F32" s="104"/>
      <c r="G32" s="103"/>
      <c r="H32" s="105"/>
      <c r="I32" s="96"/>
      <c r="J32" s="79">
        <f t="shared" si="0"/>
        <v>0</v>
      </c>
      <c r="K32" s="12"/>
      <c r="L32" s="61">
        <f t="shared" si="2"/>
        <v>0</v>
      </c>
      <c r="M32" s="13"/>
    </row>
    <row r="33" spans="1:13" x14ac:dyDescent="0.3">
      <c r="A33" s="15"/>
      <c r="B33" s="95"/>
      <c r="C33" s="96"/>
      <c r="D33" s="105"/>
      <c r="E33" s="103"/>
      <c r="F33" s="104"/>
      <c r="G33" s="103"/>
      <c r="H33" s="105"/>
      <c r="I33" s="96"/>
      <c r="J33" s="79">
        <f t="shared" si="0"/>
        <v>0</v>
      </c>
      <c r="K33" s="12"/>
      <c r="L33" s="61">
        <f t="shared" si="2"/>
        <v>0</v>
      </c>
      <c r="M33" s="13"/>
    </row>
    <row r="34" spans="1:13" ht="7.5" customHeight="1" x14ac:dyDescent="0.3">
      <c r="A34" s="15"/>
      <c r="B34" s="96"/>
      <c r="C34" s="96"/>
      <c r="D34" s="108"/>
      <c r="E34" s="103"/>
      <c r="F34" s="109"/>
      <c r="G34" s="103"/>
      <c r="H34" s="108"/>
      <c r="I34" s="96"/>
      <c r="J34" s="58"/>
      <c r="K34" s="12"/>
      <c r="L34" s="62"/>
      <c r="M34" s="13"/>
    </row>
    <row r="35" spans="1:13" x14ac:dyDescent="0.3">
      <c r="A35" s="15"/>
      <c r="B35" s="16" t="s">
        <v>88</v>
      </c>
      <c r="C35" s="96"/>
      <c r="D35" s="108"/>
      <c r="E35" s="103"/>
      <c r="F35" s="109"/>
      <c r="G35" s="103"/>
      <c r="H35" s="108"/>
      <c r="I35" s="96"/>
      <c r="J35" s="76">
        <f t="shared" si="0"/>
        <v>4200</v>
      </c>
      <c r="K35" s="43"/>
      <c r="L35" s="78">
        <f>SUM(L36:L39)</f>
        <v>10.5</v>
      </c>
      <c r="M35" s="13"/>
    </row>
    <row r="36" spans="1:13" s="44" customFormat="1" x14ac:dyDescent="0.3">
      <c r="A36" s="15"/>
      <c r="B36" s="95" t="s">
        <v>71</v>
      </c>
      <c r="C36" s="96"/>
      <c r="D36" s="98">
        <v>30</v>
      </c>
      <c r="E36" s="115"/>
      <c r="F36" s="2" t="s">
        <v>37</v>
      </c>
      <c r="G36" s="115"/>
      <c r="H36" s="98">
        <v>0.35</v>
      </c>
      <c r="I36" s="96"/>
      <c r="J36" s="79">
        <f t="shared" si="0"/>
        <v>4200</v>
      </c>
      <c r="K36" s="12"/>
      <c r="L36" s="61">
        <f>D36*H36</f>
        <v>10.5</v>
      </c>
      <c r="M36" s="13"/>
    </row>
    <row r="37" spans="1:13" s="44" customFormat="1" x14ac:dyDescent="0.3">
      <c r="A37" s="15"/>
      <c r="B37" s="95"/>
      <c r="C37" s="96"/>
      <c r="D37" s="88"/>
      <c r="E37" s="112"/>
      <c r="F37" s="2"/>
      <c r="G37" s="103"/>
      <c r="H37" s="105"/>
      <c r="I37" s="96"/>
      <c r="J37" s="79">
        <f t="shared" si="0"/>
        <v>0</v>
      </c>
      <c r="K37" s="12"/>
      <c r="L37" s="61">
        <f>D37*H37</f>
        <v>0</v>
      </c>
      <c r="M37" s="13"/>
    </row>
    <row r="38" spans="1:13" s="44" customFormat="1" x14ac:dyDescent="0.3">
      <c r="A38" s="15"/>
      <c r="B38" s="95"/>
      <c r="C38" s="96"/>
      <c r="D38" s="105"/>
      <c r="E38" s="103"/>
      <c r="F38" s="104"/>
      <c r="G38" s="103"/>
      <c r="H38" s="105"/>
      <c r="I38" s="96"/>
      <c r="J38" s="79">
        <f t="shared" si="0"/>
        <v>0</v>
      </c>
      <c r="K38" s="12"/>
      <c r="L38" s="61">
        <f>D38*H38</f>
        <v>0</v>
      </c>
      <c r="M38" s="13"/>
    </row>
    <row r="39" spans="1:13" s="44" customFormat="1" x14ac:dyDescent="0.3">
      <c r="A39" s="15"/>
      <c r="B39" s="95"/>
      <c r="C39" s="96"/>
      <c r="D39" s="105"/>
      <c r="E39" s="103"/>
      <c r="F39" s="104"/>
      <c r="G39" s="103"/>
      <c r="H39" s="105"/>
      <c r="I39" s="96"/>
      <c r="J39" s="79">
        <f t="shared" si="0"/>
        <v>0</v>
      </c>
      <c r="K39" s="12"/>
      <c r="L39" s="61">
        <f>D39*H39</f>
        <v>0</v>
      </c>
      <c r="M39" s="13"/>
    </row>
    <row r="40" spans="1:13" s="44" customFormat="1" ht="7.5" customHeight="1" x14ac:dyDescent="0.3">
      <c r="A40" s="15"/>
      <c r="B40" s="96"/>
      <c r="C40" s="96"/>
      <c r="D40" s="108"/>
      <c r="E40" s="103"/>
      <c r="F40" s="109"/>
      <c r="G40" s="103"/>
      <c r="H40" s="108"/>
      <c r="I40" s="96"/>
      <c r="J40" s="58"/>
      <c r="K40" s="12"/>
      <c r="L40" s="62"/>
      <c r="M40" s="13"/>
    </row>
    <row r="41" spans="1:13" s="44" customFormat="1" x14ac:dyDescent="0.3">
      <c r="A41" s="15"/>
      <c r="B41" s="16" t="s">
        <v>20</v>
      </c>
      <c r="C41" s="96"/>
      <c r="D41" s="108"/>
      <c r="E41" s="103"/>
      <c r="F41" s="109"/>
      <c r="G41" s="103"/>
      <c r="H41" s="108"/>
      <c r="I41" s="96"/>
      <c r="J41" s="76">
        <f t="shared" si="0"/>
        <v>13203.840000000002</v>
      </c>
      <c r="K41" s="43"/>
      <c r="L41" s="78">
        <f>SUM(L42:L46)</f>
        <v>33.009600000000006</v>
      </c>
      <c r="M41" s="13"/>
    </row>
    <row r="42" spans="1:13" s="44" customFormat="1" x14ac:dyDescent="0.3">
      <c r="A42" s="15"/>
      <c r="B42" s="95" t="s">
        <v>43</v>
      </c>
      <c r="C42" s="96"/>
      <c r="D42" s="88">
        <v>0.77600000000000002</v>
      </c>
      <c r="E42" s="112"/>
      <c r="F42" s="2" t="s">
        <v>48</v>
      </c>
      <c r="G42" s="103"/>
      <c r="H42" s="98">
        <v>3.15</v>
      </c>
      <c r="I42" s="96"/>
      <c r="J42" s="79">
        <f t="shared" si="0"/>
        <v>977.76</v>
      </c>
      <c r="K42" s="12"/>
      <c r="L42" s="61">
        <f>D42*H42</f>
        <v>2.4443999999999999</v>
      </c>
      <c r="M42" s="13"/>
    </row>
    <row r="43" spans="1:13" s="44" customFormat="1" x14ac:dyDescent="0.3">
      <c r="A43" s="15"/>
      <c r="B43" s="95" t="s">
        <v>44</v>
      </c>
      <c r="C43" s="96"/>
      <c r="D43" s="88">
        <v>5.2640000000000002</v>
      </c>
      <c r="E43" s="112"/>
      <c r="F43" s="2" t="s">
        <v>48</v>
      </c>
      <c r="G43" s="103"/>
      <c r="H43" s="98">
        <v>2.9</v>
      </c>
      <c r="I43" s="96"/>
      <c r="J43" s="79">
        <f t="shared" si="0"/>
        <v>6106.2400000000007</v>
      </c>
      <c r="K43" s="12"/>
      <c r="L43" s="61">
        <f>D43*H43</f>
        <v>15.265600000000001</v>
      </c>
      <c r="M43" s="13"/>
    </row>
    <row r="44" spans="1:13" s="44" customFormat="1" x14ac:dyDescent="0.3">
      <c r="A44" s="15"/>
      <c r="B44" s="95" t="s">
        <v>45</v>
      </c>
      <c r="C44" s="96"/>
      <c r="D44" s="88">
        <v>0.19400000000000001</v>
      </c>
      <c r="E44" s="112"/>
      <c r="F44" s="2" t="s">
        <v>48</v>
      </c>
      <c r="G44" s="103"/>
      <c r="H44" s="98">
        <v>3.4</v>
      </c>
      <c r="I44" s="96"/>
      <c r="J44" s="79">
        <f t="shared" si="0"/>
        <v>263.83999999999997</v>
      </c>
      <c r="K44" s="12"/>
      <c r="L44" s="61">
        <f>D44*H44</f>
        <v>0.65959999999999996</v>
      </c>
      <c r="M44" s="13"/>
    </row>
    <row r="45" spans="1:13" s="44" customFormat="1" x14ac:dyDescent="0.3">
      <c r="A45" s="15"/>
      <c r="B45" s="95" t="s">
        <v>46</v>
      </c>
      <c r="C45" s="96"/>
      <c r="D45" s="88">
        <v>1</v>
      </c>
      <c r="E45" s="112"/>
      <c r="F45" s="2" t="s">
        <v>49</v>
      </c>
      <c r="G45" s="103"/>
      <c r="H45" s="98">
        <v>2.75</v>
      </c>
      <c r="I45" s="96"/>
      <c r="J45" s="79">
        <f t="shared" si="0"/>
        <v>1100</v>
      </c>
      <c r="K45" s="12"/>
      <c r="L45" s="61">
        <f>D45*H45</f>
        <v>2.75</v>
      </c>
      <c r="M45" s="13"/>
    </row>
    <row r="46" spans="1:13" s="44" customFormat="1" x14ac:dyDescent="0.3">
      <c r="A46" s="15"/>
      <c r="B46" s="95" t="s">
        <v>47</v>
      </c>
      <c r="C46" s="96"/>
      <c r="D46" s="88">
        <v>1</v>
      </c>
      <c r="E46" s="112"/>
      <c r="F46" s="2" t="s">
        <v>49</v>
      </c>
      <c r="G46" s="103"/>
      <c r="H46" s="98">
        <v>11.89</v>
      </c>
      <c r="I46" s="96"/>
      <c r="J46" s="79">
        <f t="shared" si="0"/>
        <v>4756</v>
      </c>
      <c r="K46" s="12"/>
      <c r="L46" s="61">
        <f>D46*H46</f>
        <v>11.89</v>
      </c>
      <c r="M46" s="13"/>
    </row>
    <row r="47" spans="1:13" s="44" customFormat="1" ht="7.5" customHeight="1" x14ac:dyDescent="0.3">
      <c r="A47" s="15"/>
      <c r="B47" s="32"/>
      <c r="C47" s="96"/>
      <c r="D47" s="106"/>
      <c r="E47" s="103"/>
      <c r="F47" s="107"/>
      <c r="G47" s="103"/>
      <c r="H47" s="106"/>
      <c r="I47" s="96"/>
      <c r="J47" s="58"/>
      <c r="K47" s="12"/>
      <c r="L47" s="62"/>
      <c r="M47" s="13"/>
    </row>
    <row r="48" spans="1:13" s="44" customFormat="1" x14ac:dyDescent="0.3">
      <c r="A48" s="15"/>
      <c r="B48" s="16" t="s">
        <v>19</v>
      </c>
      <c r="C48" s="96"/>
      <c r="D48" s="108"/>
      <c r="E48" s="103"/>
      <c r="F48" s="109"/>
      <c r="G48" s="103"/>
      <c r="H48" s="108"/>
      <c r="I48" s="96"/>
      <c r="J48" s="76">
        <f t="shared" si="0"/>
        <v>9187.5600000000013</v>
      </c>
      <c r="K48" s="43"/>
      <c r="L48" s="78">
        <f>SUM(L49:L51)</f>
        <v>22.968900000000001</v>
      </c>
      <c r="M48" s="13"/>
    </row>
    <row r="49" spans="1:15" s="44" customFormat="1" x14ac:dyDescent="0.3">
      <c r="A49" s="15"/>
      <c r="B49" s="95" t="s">
        <v>50</v>
      </c>
      <c r="C49" s="96"/>
      <c r="D49" s="88">
        <v>0.80400000000000005</v>
      </c>
      <c r="E49" s="112"/>
      <c r="F49" s="2" t="s">
        <v>51</v>
      </c>
      <c r="G49" s="112"/>
      <c r="H49" s="98">
        <v>22.5</v>
      </c>
      <c r="I49" s="96"/>
      <c r="J49" s="79">
        <f t="shared" si="0"/>
        <v>7236</v>
      </c>
      <c r="K49" s="12"/>
      <c r="L49" s="61">
        <f>D49*H49</f>
        <v>18.09</v>
      </c>
      <c r="M49" s="13"/>
    </row>
    <row r="50" spans="1:15" s="44" customFormat="1" x14ac:dyDescent="0.3">
      <c r="A50" s="15"/>
      <c r="B50" s="95" t="s">
        <v>66</v>
      </c>
      <c r="C50" s="96"/>
      <c r="D50" s="88">
        <v>0.27800000000000002</v>
      </c>
      <c r="E50" s="112"/>
      <c r="F50" s="2" t="s">
        <v>51</v>
      </c>
      <c r="G50" s="112"/>
      <c r="H50" s="98">
        <v>17.55</v>
      </c>
      <c r="I50" s="96"/>
      <c r="J50" s="79">
        <f t="shared" si="0"/>
        <v>1951.5600000000002</v>
      </c>
      <c r="K50" s="12"/>
      <c r="L50" s="61">
        <f>D50*H50</f>
        <v>4.8789000000000007</v>
      </c>
      <c r="M50" s="13"/>
    </row>
    <row r="51" spans="1:15" s="44" customFormat="1" x14ac:dyDescent="0.3">
      <c r="A51" s="15"/>
      <c r="B51" s="95"/>
      <c r="C51" s="96"/>
      <c r="D51" s="105"/>
      <c r="E51" s="103"/>
      <c r="F51" s="104"/>
      <c r="G51" s="103"/>
      <c r="H51" s="105"/>
      <c r="I51" s="96"/>
      <c r="J51" s="79">
        <f t="shared" si="0"/>
        <v>0</v>
      </c>
      <c r="K51" s="12"/>
      <c r="L51" s="61">
        <f>D51*H51</f>
        <v>0</v>
      </c>
      <c r="M51" s="13"/>
    </row>
    <row r="52" spans="1:15" s="44" customFormat="1" ht="7.5" customHeight="1" x14ac:dyDescent="0.3">
      <c r="A52" s="15"/>
      <c r="B52" s="32"/>
      <c r="C52" s="96"/>
      <c r="D52" s="106"/>
      <c r="E52" s="103"/>
      <c r="F52" s="107"/>
      <c r="G52" s="103"/>
      <c r="H52" s="106"/>
      <c r="I52" s="96"/>
      <c r="J52" s="58"/>
      <c r="K52" s="12"/>
      <c r="L52" s="62"/>
      <c r="M52" s="13"/>
    </row>
    <row r="53" spans="1:15" s="44" customFormat="1" x14ac:dyDescent="0.3">
      <c r="A53" s="15"/>
      <c r="B53" s="16" t="s">
        <v>18</v>
      </c>
      <c r="C53" s="96"/>
      <c r="D53" s="108"/>
      <c r="E53" s="103"/>
      <c r="F53" s="109"/>
      <c r="G53" s="103"/>
      <c r="H53" s="108"/>
      <c r="I53" s="96"/>
      <c r="J53" s="76">
        <f t="shared" si="0"/>
        <v>2000</v>
      </c>
      <c r="K53" s="43"/>
      <c r="L53" s="78">
        <f>SUM(L54:L56)</f>
        <v>5</v>
      </c>
      <c r="M53" s="13"/>
    </row>
    <row r="54" spans="1:15" s="44" customFormat="1" x14ac:dyDescent="0.3">
      <c r="A54" s="15"/>
      <c r="B54" s="95" t="s">
        <v>58</v>
      </c>
      <c r="C54" s="96"/>
      <c r="D54" s="88">
        <v>1</v>
      </c>
      <c r="E54" s="112"/>
      <c r="F54" s="2" t="s">
        <v>42</v>
      </c>
      <c r="G54" s="103"/>
      <c r="H54" s="98">
        <v>5</v>
      </c>
      <c r="I54" s="96"/>
      <c r="J54" s="79">
        <f t="shared" si="0"/>
        <v>2000</v>
      </c>
      <c r="K54" s="12"/>
      <c r="L54" s="61">
        <f>D54*H54</f>
        <v>5</v>
      </c>
      <c r="M54" s="13"/>
    </row>
    <row r="55" spans="1:15" s="44" customFormat="1" x14ac:dyDescent="0.3">
      <c r="A55" s="15"/>
      <c r="B55" s="95"/>
      <c r="C55" s="96"/>
      <c r="D55" s="88"/>
      <c r="E55" s="112"/>
      <c r="F55" s="2"/>
      <c r="G55" s="103"/>
      <c r="H55" s="105"/>
      <c r="I55" s="96"/>
      <c r="J55" s="79">
        <f t="shared" si="0"/>
        <v>0</v>
      </c>
      <c r="K55" s="12"/>
      <c r="L55" s="61">
        <f>D55*H55</f>
        <v>0</v>
      </c>
      <c r="M55" s="13"/>
    </row>
    <row r="56" spans="1:15" s="44" customFormat="1" x14ac:dyDescent="0.3">
      <c r="A56" s="15"/>
      <c r="B56" s="95"/>
      <c r="C56" s="96"/>
      <c r="D56" s="105"/>
      <c r="E56" s="103"/>
      <c r="F56" s="104"/>
      <c r="G56" s="103"/>
      <c r="H56" s="105"/>
      <c r="I56" s="96"/>
      <c r="J56" s="79">
        <f t="shared" si="0"/>
        <v>0</v>
      </c>
      <c r="K56" s="12"/>
      <c r="L56" s="61">
        <f>D56*H56</f>
        <v>0</v>
      </c>
      <c r="M56" s="13"/>
    </row>
    <row r="57" spans="1:15" s="44" customFormat="1" ht="7.5" customHeight="1" x14ac:dyDescent="0.3">
      <c r="A57" s="15"/>
      <c r="B57" s="96"/>
      <c r="C57" s="96"/>
      <c r="D57" s="96"/>
      <c r="E57" s="96"/>
      <c r="F57" s="25"/>
      <c r="G57" s="96"/>
      <c r="H57" s="31"/>
      <c r="I57" s="96"/>
      <c r="J57" s="79"/>
      <c r="K57" s="12"/>
      <c r="L57" s="62"/>
      <c r="M57" s="13"/>
    </row>
    <row r="58" spans="1:15" s="44" customFormat="1" x14ac:dyDescent="0.3">
      <c r="A58" s="15"/>
      <c r="B58" s="86" t="s">
        <v>89</v>
      </c>
      <c r="C58" s="87"/>
      <c r="D58" s="99">
        <v>7.0000000000000007E-2</v>
      </c>
      <c r="E58" s="96"/>
      <c r="F58" s="25"/>
      <c r="G58" s="96"/>
      <c r="H58" s="96"/>
      <c r="I58" s="96"/>
      <c r="J58" s="94">
        <f t="shared" si="0"/>
        <v>1404</v>
      </c>
      <c r="K58" s="12"/>
      <c r="L58" s="92">
        <v>3.51</v>
      </c>
      <c r="M58" s="13"/>
      <c r="O58" s="97"/>
    </row>
    <row r="59" spans="1:15" s="44" customFormat="1" ht="7.5" customHeight="1" x14ac:dyDescent="0.3">
      <c r="A59" s="15"/>
      <c r="B59" s="96"/>
      <c r="C59" s="96"/>
      <c r="D59" s="96"/>
      <c r="E59" s="96"/>
      <c r="F59" s="25"/>
      <c r="G59" s="96"/>
      <c r="H59" s="96"/>
      <c r="I59" s="96"/>
      <c r="J59" s="58"/>
      <c r="K59" s="12"/>
      <c r="L59" s="62"/>
      <c r="M59" s="13"/>
    </row>
    <row r="60" spans="1:15" s="44" customFormat="1" x14ac:dyDescent="0.3">
      <c r="A60" s="15"/>
      <c r="B60" s="16" t="s">
        <v>17</v>
      </c>
      <c r="C60" s="96"/>
      <c r="D60" s="96"/>
      <c r="E60" s="96"/>
      <c r="F60" s="25"/>
      <c r="G60" s="96"/>
      <c r="H60" s="96"/>
      <c r="I60" s="96"/>
      <c r="J60" s="73">
        <f t="shared" si="0"/>
        <v>50715.400000000009</v>
      </c>
      <c r="K60" s="43"/>
      <c r="L60" s="63">
        <f>L14+L18+L27+L35+L41+L48+L53+L58</f>
        <v>126.78850000000001</v>
      </c>
      <c r="M60" s="13"/>
    </row>
    <row r="61" spans="1:15" s="44" customFormat="1" x14ac:dyDescent="0.3">
      <c r="A61" s="15"/>
      <c r="B61" s="16" t="s">
        <v>16</v>
      </c>
      <c r="C61" s="96"/>
      <c r="D61" s="96"/>
      <c r="E61" s="96"/>
      <c r="F61" s="25"/>
      <c r="G61" s="96"/>
      <c r="H61" s="96"/>
      <c r="I61" s="96"/>
      <c r="J61" s="73">
        <f t="shared" si="0"/>
        <v>1690.5133333333335</v>
      </c>
      <c r="K61" s="43"/>
      <c r="L61" s="64">
        <f>L60/D7</f>
        <v>4.2262833333333338</v>
      </c>
      <c r="M61" s="13"/>
    </row>
    <row r="62" spans="1:15" s="44" customFormat="1" ht="7.5" customHeight="1" x14ac:dyDescent="0.3">
      <c r="A62" s="15"/>
      <c r="B62" s="96"/>
      <c r="C62" s="96"/>
      <c r="D62" s="96"/>
      <c r="E62" s="96"/>
      <c r="F62" s="25"/>
      <c r="G62" s="96"/>
      <c r="H62" s="96"/>
      <c r="I62" s="96"/>
      <c r="J62" s="72"/>
      <c r="K62" s="12"/>
      <c r="L62" s="62"/>
      <c r="M62" s="13"/>
    </row>
    <row r="63" spans="1:15" s="44" customFormat="1" ht="18" thickBot="1" x14ac:dyDescent="0.35">
      <c r="A63" s="15"/>
      <c r="B63" s="16" t="s">
        <v>59</v>
      </c>
      <c r="C63" s="16"/>
      <c r="D63" s="16"/>
      <c r="E63" s="16"/>
      <c r="F63" s="36"/>
      <c r="G63" s="16"/>
      <c r="H63" s="16"/>
      <c r="I63" s="16"/>
      <c r="J63" s="74">
        <f t="shared" si="0"/>
        <v>6284.5999999999949</v>
      </c>
      <c r="K63" s="43"/>
      <c r="L63" s="65">
        <f>L10-L60</f>
        <v>15.711499999999987</v>
      </c>
      <c r="M63" s="13"/>
    </row>
    <row r="64" spans="1:15" s="44" customFormat="1" ht="7.5" customHeight="1" thickTop="1" x14ac:dyDescent="0.3">
      <c r="A64" s="15"/>
      <c r="B64" s="96"/>
      <c r="C64" s="96"/>
      <c r="D64" s="96"/>
      <c r="E64" s="96"/>
      <c r="F64" s="25"/>
      <c r="G64" s="96"/>
      <c r="H64" s="96"/>
      <c r="I64" s="96"/>
      <c r="J64" s="58"/>
      <c r="K64" s="12"/>
      <c r="L64" s="62"/>
      <c r="M64" s="13"/>
    </row>
    <row r="65" spans="1:13" s="44" customFormat="1" x14ac:dyDescent="0.3">
      <c r="A65" s="15"/>
      <c r="B65" s="21" t="s">
        <v>15</v>
      </c>
      <c r="C65" s="96"/>
      <c r="D65" s="96"/>
      <c r="E65" s="96"/>
      <c r="F65" s="25"/>
      <c r="G65" s="96"/>
      <c r="H65" s="96"/>
      <c r="I65" s="96"/>
      <c r="J65" s="58"/>
      <c r="K65" s="12"/>
      <c r="L65" s="66"/>
      <c r="M65" s="13"/>
    </row>
    <row r="66" spans="1:13" s="44" customFormat="1" ht="18" customHeight="1" x14ac:dyDescent="0.3">
      <c r="A66" s="15"/>
      <c r="B66" s="126" t="s">
        <v>52</v>
      </c>
      <c r="C66" s="126"/>
      <c r="D66" s="126"/>
      <c r="E66" s="127"/>
      <c r="F66" s="127"/>
      <c r="G66" s="127"/>
      <c r="H66" s="127"/>
      <c r="I66" s="127"/>
      <c r="J66" s="93">
        <f>L66*$L$1</f>
        <v>1200</v>
      </c>
      <c r="K66" s="12"/>
      <c r="L66" s="91">
        <v>3</v>
      </c>
      <c r="M66" s="13"/>
    </row>
    <row r="67" spans="1:13" s="44" customFormat="1" ht="18" customHeight="1" x14ac:dyDescent="0.3">
      <c r="A67" s="15"/>
      <c r="B67" s="132" t="s">
        <v>53</v>
      </c>
      <c r="C67" s="132"/>
      <c r="D67" s="132"/>
      <c r="E67" s="127"/>
      <c r="F67" s="127"/>
      <c r="G67" s="127"/>
      <c r="H67" s="127"/>
      <c r="I67" s="127"/>
      <c r="J67" s="93">
        <f t="shared" ref="J67:J72" si="3">L67*$L$1</f>
        <v>14000</v>
      </c>
      <c r="K67" s="12"/>
      <c r="L67" s="91">
        <v>35</v>
      </c>
      <c r="M67" s="13"/>
    </row>
    <row r="68" spans="1:13" s="44" customFormat="1" ht="18" customHeight="1" x14ac:dyDescent="0.3">
      <c r="A68" s="15"/>
      <c r="B68" s="132" t="s">
        <v>54</v>
      </c>
      <c r="C68" s="132"/>
      <c r="D68" s="132"/>
      <c r="E68" s="127"/>
      <c r="F68" s="127"/>
      <c r="G68" s="127"/>
      <c r="H68" s="127"/>
      <c r="I68" s="127"/>
      <c r="J68" s="93">
        <f t="shared" si="3"/>
        <v>4400</v>
      </c>
      <c r="K68" s="12"/>
      <c r="L68" s="91">
        <v>11</v>
      </c>
      <c r="M68" s="13"/>
    </row>
    <row r="69" spans="1:13" s="44" customFormat="1" ht="18" customHeight="1" x14ac:dyDescent="0.3">
      <c r="A69" s="15"/>
      <c r="B69" s="126" t="s">
        <v>55</v>
      </c>
      <c r="C69" s="126"/>
      <c r="D69" s="126"/>
      <c r="E69" s="127"/>
      <c r="F69" s="127"/>
      <c r="G69" s="127"/>
      <c r="H69" s="127"/>
      <c r="I69" s="127"/>
      <c r="J69" s="93">
        <f t="shared" si="3"/>
        <v>0</v>
      </c>
      <c r="K69" s="12"/>
      <c r="L69" s="91"/>
      <c r="M69" s="13"/>
    </row>
    <row r="70" spans="1:13" s="44" customFormat="1" ht="18" customHeight="1" x14ac:dyDescent="0.3">
      <c r="A70" s="15"/>
      <c r="B70" s="126" t="s">
        <v>56</v>
      </c>
      <c r="C70" s="126"/>
      <c r="D70" s="126"/>
      <c r="E70" s="127"/>
      <c r="F70" s="127"/>
      <c r="G70" s="127"/>
      <c r="H70" s="127"/>
      <c r="I70" s="127"/>
      <c r="J70" s="93">
        <f t="shared" si="3"/>
        <v>556</v>
      </c>
      <c r="K70" s="12"/>
      <c r="L70" s="91">
        <v>1.39</v>
      </c>
      <c r="M70" s="13"/>
    </row>
    <row r="71" spans="1:13" s="44" customFormat="1" ht="18" customHeight="1" x14ac:dyDescent="0.3">
      <c r="A71" s="15"/>
      <c r="B71" s="126" t="s">
        <v>57</v>
      </c>
      <c r="C71" s="126"/>
      <c r="D71" s="126"/>
      <c r="E71" s="127"/>
      <c r="F71" s="127"/>
      <c r="G71" s="127"/>
      <c r="H71" s="127"/>
      <c r="I71" s="127"/>
      <c r="J71" s="93">
        <f t="shared" si="3"/>
        <v>0</v>
      </c>
      <c r="K71" s="12"/>
      <c r="L71" s="91"/>
      <c r="M71" s="13"/>
    </row>
    <row r="72" spans="1:13" s="44" customFormat="1" ht="18" customHeight="1" x14ac:dyDescent="0.3">
      <c r="A72" s="15"/>
      <c r="B72" s="126" t="s">
        <v>61</v>
      </c>
      <c r="C72" s="126"/>
      <c r="D72" s="126"/>
      <c r="E72" s="127"/>
      <c r="F72" s="127"/>
      <c r="G72" s="127"/>
      <c r="H72" s="127"/>
      <c r="I72" s="127"/>
      <c r="J72" s="93">
        <f t="shared" si="3"/>
        <v>20688</v>
      </c>
      <c r="K72" s="12"/>
      <c r="L72" s="91">
        <v>51.72</v>
      </c>
      <c r="M72" s="13"/>
    </row>
    <row r="73" spans="1:13" s="44" customFormat="1" ht="7.5" customHeight="1" x14ac:dyDescent="0.3">
      <c r="A73" s="15"/>
      <c r="B73" s="96"/>
      <c r="C73" s="96"/>
      <c r="D73" s="96"/>
      <c r="E73" s="96"/>
      <c r="F73" s="25"/>
      <c r="G73" s="96"/>
      <c r="H73" s="96"/>
      <c r="I73" s="96"/>
      <c r="J73" s="58"/>
      <c r="K73" s="12"/>
      <c r="L73" s="62"/>
      <c r="M73" s="13"/>
    </row>
    <row r="74" spans="1:13" s="44" customFormat="1" x14ac:dyDescent="0.3">
      <c r="A74" s="15"/>
      <c r="B74" s="16" t="s">
        <v>14</v>
      </c>
      <c r="C74" s="96"/>
      <c r="D74" s="96"/>
      <c r="E74" s="96"/>
      <c r="F74" s="25"/>
      <c r="G74" s="96"/>
      <c r="H74" s="96"/>
      <c r="I74" s="96"/>
      <c r="J74" s="73">
        <f t="shared" ref="J74:J80" si="4">L74*$L$1</f>
        <v>40844</v>
      </c>
      <c r="K74" s="43"/>
      <c r="L74" s="63">
        <f>SUM(L65:L72)</f>
        <v>102.11</v>
      </c>
      <c r="M74" s="13"/>
    </row>
    <row r="75" spans="1:13" s="44" customFormat="1" x14ac:dyDescent="0.3">
      <c r="A75" s="15"/>
      <c r="B75" s="16" t="s">
        <v>13</v>
      </c>
      <c r="C75" s="96"/>
      <c r="D75" s="96"/>
      <c r="E75" s="96"/>
      <c r="F75" s="25"/>
      <c r="G75" s="96"/>
      <c r="H75" s="96"/>
      <c r="I75" s="96"/>
      <c r="J75" s="73">
        <f t="shared" si="4"/>
        <v>1361.4666666666667</v>
      </c>
      <c r="K75" s="43"/>
      <c r="L75" s="64">
        <f>L74/D7</f>
        <v>3.4036666666666666</v>
      </c>
      <c r="M75" s="13"/>
    </row>
    <row r="76" spans="1:13" s="44" customFormat="1" x14ac:dyDescent="0.3">
      <c r="A76" s="15"/>
      <c r="B76" s="96"/>
      <c r="C76" s="96"/>
      <c r="D76" s="96"/>
      <c r="E76" s="96"/>
      <c r="F76" s="25"/>
      <c r="G76" s="96"/>
      <c r="H76" s="96"/>
      <c r="I76" s="96"/>
      <c r="J76" s="58"/>
      <c r="K76" s="12"/>
      <c r="L76" s="62"/>
      <c r="M76" s="13"/>
    </row>
    <row r="77" spans="1:13" s="44" customFormat="1" x14ac:dyDescent="0.3">
      <c r="A77" s="15"/>
      <c r="B77" s="16" t="s">
        <v>12</v>
      </c>
      <c r="C77" s="96"/>
      <c r="D77" s="96"/>
      <c r="E77" s="96"/>
      <c r="F77" s="25"/>
      <c r="G77" s="96"/>
      <c r="H77" s="96"/>
      <c r="I77" s="96"/>
      <c r="J77" s="73">
        <f t="shared" si="4"/>
        <v>91559.400000000009</v>
      </c>
      <c r="K77" s="43"/>
      <c r="L77" s="63">
        <f>L60+L74</f>
        <v>228.89850000000001</v>
      </c>
      <c r="M77" s="13"/>
    </row>
    <row r="78" spans="1:13" s="44" customFormat="1" x14ac:dyDescent="0.3">
      <c r="A78" s="15"/>
      <c r="B78" s="16" t="s">
        <v>11</v>
      </c>
      <c r="C78" s="96"/>
      <c r="D78" s="96"/>
      <c r="E78" s="96"/>
      <c r="F78" s="25"/>
      <c r="G78" s="96"/>
      <c r="H78" s="96"/>
      <c r="I78" s="96"/>
      <c r="J78" s="73">
        <f t="shared" si="4"/>
        <v>3051.98</v>
      </c>
      <c r="K78" s="43"/>
      <c r="L78" s="64">
        <f>L77/D7</f>
        <v>7.62995</v>
      </c>
      <c r="M78" s="13"/>
    </row>
    <row r="79" spans="1:13" s="44" customFormat="1" x14ac:dyDescent="0.3">
      <c r="A79" s="15"/>
      <c r="B79" s="96"/>
      <c r="C79" s="96"/>
      <c r="D79" s="96"/>
      <c r="E79" s="96"/>
      <c r="F79" s="25"/>
      <c r="G79" s="96"/>
      <c r="H79" s="96"/>
      <c r="I79" s="96"/>
      <c r="J79" s="72"/>
      <c r="K79" s="12"/>
      <c r="L79" s="62"/>
      <c r="M79" s="13"/>
    </row>
    <row r="80" spans="1:13" ht="18" thickBot="1" x14ac:dyDescent="0.35">
      <c r="A80" s="15"/>
      <c r="B80" s="16" t="s">
        <v>10</v>
      </c>
      <c r="C80" s="16"/>
      <c r="D80" s="16"/>
      <c r="E80" s="16"/>
      <c r="F80" s="36"/>
      <c r="G80" s="16"/>
      <c r="H80" s="16"/>
      <c r="I80" s="16"/>
      <c r="J80" s="74">
        <f t="shared" si="4"/>
        <v>-34559.400000000009</v>
      </c>
      <c r="K80" s="43"/>
      <c r="L80" s="65">
        <f>L10-L77</f>
        <v>-86.398500000000013</v>
      </c>
      <c r="M80" s="13"/>
    </row>
    <row r="81" spans="1:26" ht="18" thickTop="1" x14ac:dyDescent="0.3">
      <c r="A81" s="15"/>
      <c r="B81" s="96"/>
      <c r="C81" s="96"/>
      <c r="D81" s="96"/>
      <c r="E81" s="96"/>
      <c r="F81" s="25"/>
      <c r="G81" s="96"/>
      <c r="H81" s="96"/>
      <c r="I81" s="96"/>
      <c r="J81" s="58"/>
      <c r="K81" s="12"/>
      <c r="L81" s="58"/>
      <c r="M81" s="13"/>
    </row>
    <row r="82" spans="1:26" x14ac:dyDescent="0.3">
      <c r="A82" s="15"/>
      <c r="B82" s="96" t="s">
        <v>9</v>
      </c>
      <c r="C82" s="96"/>
      <c r="D82" s="96"/>
      <c r="E82" s="96"/>
      <c r="F82" s="25"/>
      <c r="G82" s="96"/>
      <c r="H82" s="96"/>
      <c r="I82" s="96"/>
      <c r="J82" s="67"/>
      <c r="K82" s="96"/>
      <c r="L82" s="67"/>
      <c r="M82" s="23"/>
    </row>
    <row r="83" spans="1:26" s="3" customFormat="1" x14ac:dyDescent="0.3">
      <c r="A83" s="29"/>
      <c r="B83" s="128"/>
      <c r="C83" s="128"/>
      <c r="D83" s="128"/>
      <c r="E83" s="128"/>
      <c r="F83" s="128"/>
      <c r="G83" s="128"/>
      <c r="H83" s="128"/>
      <c r="I83" s="128"/>
      <c r="J83" s="128"/>
      <c r="K83" s="128"/>
      <c r="L83" s="128"/>
      <c r="M83" s="28"/>
      <c r="N83" s="45"/>
      <c r="O83" s="45"/>
      <c r="P83" s="45"/>
      <c r="Q83" s="45"/>
      <c r="R83" s="45"/>
      <c r="S83" s="45"/>
      <c r="T83" s="45"/>
      <c r="U83" s="45"/>
      <c r="V83" s="45"/>
      <c r="W83" s="45"/>
      <c r="X83" s="45"/>
      <c r="Y83" s="45"/>
      <c r="Z83" s="45"/>
    </row>
    <row r="84" spans="1:26" s="3" customFormat="1" x14ac:dyDescent="0.3">
      <c r="A84" s="29"/>
      <c r="B84" s="129"/>
      <c r="C84" s="129"/>
      <c r="D84" s="129"/>
      <c r="E84" s="129"/>
      <c r="F84" s="129"/>
      <c r="G84" s="129"/>
      <c r="H84" s="129"/>
      <c r="I84" s="129"/>
      <c r="J84" s="129"/>
      <c r="K84" s="129"/>
      <c r="L84" s="129"/>
      <c r="M84" s="28"/>
      <c r="N84" s="45"/>
      <c r="O84" s="45"/>
      <c r="P84" s="45"/>
      <c r="Q84" s="45"/>
      <c r="R84" s="45"/>
      <c r="S84" s="45"/>
      <c r="T84" s="45"/>
      <c r="U84" s="45"/>
      <c r="V84" s="45"/>
      <c r="W84" s="45"/>
      <c r="X84" s="45"/>
      <c r="Y84" s="45"/>
      <c r="Z84" s="45"/>
    </row>
    <row r="85" spans="1:26" s="3" customFormat="1" x14ac:dyDescent="0.3">
      <c r="A85" s="29"/>
      <c r="B85" s="125"/>
      <c r="C85" s="125"/>
      <c r="D85" s="125"/>
      <c r="E85" s="125"/>
      <c r="F85" s="125"/>
      <c r="G85" s="125"/>
      <c r="H85" s="125"/>
      <c r="I85" s="125"/>
      <c r="J85" s="125"/>
      <c r="K85" s="125"/>
      <c r="L85" s="125"/>
      <c r="M85" s="28"/>
      <c r="N85" s="45"/>
      <c r="O85" s="45"/>
      <c r="P85" s="45"/>
      <c r="Q85" s="45"/>
      <c r="R85" s="45"/>
      <c r="S85" s="45"/>
      <c r="T85" s="45"/>
      <c r="U85" s="45"/>
      <c r="V85" s="45"/>
      <c r="W85" s="45"/>
      <c r="X85" s="45"/>
      <c r="Y85" s="45"/>
      <c r="Z85" s="45"/>
    </row>
    <row r="86" spans="1:26" s="3" customFormat="1" x14ac:dyDescent="0.3">
      <c r="A86" s="29"/>
      <c r="B86" s="125"/>
      <c r="C86" s="125"/>
      <c r="D86" s="125"/>
      <c r="E86" s="125"/>
      <c r="F86" s="125"/>
      <c r="G86" s="125"/>
      <c r="H86" s="125"/>
      <c r="I86" s="125"/>
      <c r="J86" s="125"/>
      <c r="K86" s="125"/>
      <c r="L86" s="125"/>
      <c r="M86" s="28"/>
      <c r="N86" s="45"/>
      <c r="O86" s="45"/>
      <c r="P86" s="45"/>
      <c r="Q86" s="45"/>
      <c r="R86" s="45"/>
      <c r="S86" s="45"/>
      <c r="T86" s="45"/>
      <c r="U86" s="45"/>
      <c r="V86" s="45"/>
      <c r="W86" s="45"/>
      <c r="X86" s="45"/>
      <c r="Y86" s="45"/>
      <c r="Z86" s="45"/>
    </row>
    <row r="87" spans="1:26" s="3" customFormat="1" x14ac:dyDescent="0.3">
      <c r="A87" s="29"/>
      <c r="B87" s="125"/>
      <c r="C87" s="125"/>
      <c r="D87" s="125"/>
      <c r="E87" s="125"/>
      <c r="F87" s="125"/>
      <c r="G87" s="125"/>
      <c r="H87" s="125"/>
      <c r="I87" s="125"/>
      <c r="J87" s="125"/>
      <c r="K87" s="125"/>
      <c r="L87" s="125"/>
      <c r="M87" s="28"/>
      <c r="N87" s="45"/>
      <c r="O87" s="45"/>
      <c r="P87" s="45"/>
      <c r="Q87" s="45"/>
      <c r="R87" s="45"/>
      <c r="S87" s="45"/>
      <c r="T87" s="45"/>
      <c r="U87" s="45"/>
      <c r="V87" s="45"/>
      <c r="W87" s="45"/>
      <c r="X87" s="45"/>
      <c r="Y87" s="45"/>
      <c r="Z87" s="45"/>
    </row>
    <row r="88" spans="1:26" x14ac:dyDescent="0.3">
      <c r="A88" s="15"/>
      <c r="B88" s="96"/>
      <c r="C88" s="96"/>
      <c r="D88" s="96"/>
      <c r="E88" s="96"/>
      <c r="F88" s="25"/>
      <c r="G88" s="96"/>
      <c r="H88" s="96"/>
      <c r="I88" s="96"/>
      <c r="J88" s="67"/>
      <c r="K88" s="96"/>
      <c r="L88" s="67"/>
      <c r="M88" s="23"/>
    </row>
    <row r="89" spans="1:26" x14ac:dyDescent="0.3">
      <c r="A89" s="15"/>
      <c r="B89" s="21" t="s">
        <v>8</v>
      </c>
      <c r="C89" s="96"/>
      <c r="D89" s="22" t="s">
        <v>7</v>
      </c>
      <c r="E89" s="96"/>
      <c r="F89" s="25" t="s">
        <v>6</v>
      </c>
      <c r="G89" s="96"/>
      <c r="H89" s="22" t="s">
        <v>5</v>
      </c>
      <c r="I89" s="96"/>
      <c r="J89" s="67"/>
      <c r="K89" s="96"/>
      <c r="L89" s="67"/>
      <c r="M89" s="23"/>
    </row>
    <row r="90" spans="1:26" x14ac:dyDescent="0.3">
      <c r="A90" s="15"/>
      <c r="B90" s="96"/>
      <c r="C90" s="96"/>
      <c r="D90" s="9">
        <v>0.1</v>
      </c>
      <c r="E90" s="96"/>
      <c r="F90" s="25"/>
      <c r="G90" s="96"/>
      <c r="H90" s="9">
        <v>0.1</v>
      </c>
      <c r="I90" s="96"/>
      <c r="J90" s="67"/>
      <c r="K90" s="96"/>
      <c r="L90" s="67"/>
      <c r="M90" s="23"/>
    </row>
    <row r="91" spans="1:26" x14ac:dyDescent="0.3">
      <c r="A91" s="15"/>
      <c r="B91" s="96"/>
      <c r="C91" s="96"/>
      <c r="D91" s="52"/>
      <c r="E91" s="16"/>
      <c r="F91" s="35" t="s">
        <v>3</v>
      </c>
      <c r="G91" s="16"/>
      <c r="H91" s="52"/>
      <c r="I91" s="96"/>
      <c r="J91" s="67"/>
      <c r="K91" s="96"/>
      <c r="L91" s="67"/>
      <c r="M91" s="23"/>
    </row>
    <row r="92" spans="1:26" x14ac:dyDescent="0.3">
      <c r="A92" s="15"/>
      <c r="B92" s="24" t="s">
        <v>4</v>
      </c>
      <c r="C92" s="96"/>
      <c r="D92" s="52">
        <f>F92*(1-D90)</f>
        <v>27</v>
      </c>
      <c r="E92" s="16"/>
      <c r="F92" s="36">
        <f>D7</f>
        <v>30</v>
      </c>
      <c r="G92" s="16"/>
      <c r="H92" s="35">
        <f>F92*(1+H90)</f>
        <v>33</v>
      </c>
      <c r="I92" s="96"/>
      <c r="J92" s="67"/>
      <c r="K92" s="96"/>
      <c r="L92" s="67"/>
      <c r="M92" s="23"/>
    </row>
    <row r="93" spans="1:26" ht="4.5" customHeight="1" x14ac:dyDescent="0.3">
      <c r="A93" s="15"/>
      <c r="B93" s="96"/>
      <c r="C93" s="96"/>
      <c r="D93" s="96"/>
      <c r="E93" s="96"/>
      <c r="F93" s="25"/>
      <c r="G93" s="96"/>
      <c r="H93" s="96"/>
      <c r="I93" s="96"/>
      <c r="J93" s="67"/>
      <c r="K93" s="96"/>
      <c r="L93" s="67"/>
      <c r="M93" s="23"/>
    </row>
    <row r="94" spans="1:26" x14ac:dyDescent="0.3">
      <c r="A94" s="15"/>
      <c r="B94" s="96" t="s">
        <v>2</v>
      </c>
      <c r="C94" s="96"/>
      <c r="D94" s="26">
        <f>$L$60/D92</f>
        <v>4.695870370370371</v>
      </c>
      <c r="E94" s="96"/>
      <c r="F94" s="26">
        <f>$L$60/F92</f>
        <v>4.2262833333333338</v>
      </c>
      <c r="G94" s="96"/>
      <c r="H94" s="26">
        <f>$L$60/H92</f>
        <v>3.842075757575758</v>
      </c>
      <c r="I94" s="96"/>
      <c r="J94" s="67"/>
      <c r="K94" s="96"/>
      <c r="L94" s="67"/>
      <c r="M94" s="23"/>
    </row>
    <row r="95" spans="1:26" ht="4.5" customHeight="1" x14ac:dyDescent="0.3">
      <c r="A95" s="15"/>
      <c r="B95" s="96"/>
      <c r="C95" s="96"/>
      <c r="D95" s="96"/>
      <c r="E95" s="96"/>
      <c r="F95" s="25"/>
      <c r="G95" s="96"/>
      <c r="H95" s="96"/>
      <c r="I95" s="96"/>
      <c r="J95" s="67"/>
      <c r="K95" s="96"/>
      <c r="L95" s="67"/>
      <c r="M95" s="23"/>
    </row>
    <row r="96" spans="1:26" s="44" customFormat="1" x14ac:dyDescent="0.3">
      <c r="A96" s="15"/>
      <c r="B96" s="96" t="s">
        <v>1</v>
      </c>
      <c r="C96" s="96"/>
      <c r="D96" s="26">
        <f>$L$74/D92</f>
        <v>3.7818518518518518</v>
      </c>
      <c r="E96" s="96"/>
      <c r="F96" s="26">
        <f>$L$74/F92</f>
        <v>3.4036666666666666</v>
      </c>
      <c r="G96" s="96"/>
      <c r="H96" s="26">
        <f>$L$74/H92</f>
        <v>3.0942424242424242</v>
      </c>
      <c r="I96" s="96"/>
      <c r="J96" s="67"/>
      <c r="K96" s="96"/>
      <c r="L96" s="67"/>
      <c r="M96" s="23"/>
    </row>
    <row r="97" spans="1:13" s="44" customFormat="1" ht="3.75" customHeight="1" x14ac:dyDescent="0.3">
      <c r="A97" s="15"/>
      <c r="B97" s="96"/>
      <c r="C97" s="96"/>
      <c r="D97" s="96"/>
      <c r="E97" s="96"/>
      <c r="F97" s="25"/>
      <c r="G97" s="96"/>
      <c r="H97" s="96"/>
      <c r="I97" s="96"/>
      <c r="J97" s="67"/>
      <c r="K97" s="96"/>
      <c r="L97" s="67"/>
      <c r="M97" s="23"/>
    </row>
    <row r="98" spans="1:13" s="44" customFormat="1" x14ac:dyDescent="0.3">
      <c r="A98" s="15"/>
      <c r="B98" s="96" t="s">
        <v>0</v>
      </c>
      <c r="C98" s="96"/>
      <c r="D98" s="26">
        <f>$L$77/D92</f>
        <v>8.4777222222222228</v>
      </c>
      <c r="E98" s="96"/>
      <c r="F98" s="26">
        <f>$L$77/F92</f>
        <v>7.62995</v>
      </c>
      <c r="G98" s="96"/>
      <c r="H98" s="26">
        <f>$L$77/H92</f>
        <v>6.9363181818181818</v>
      </c>
      <c r="I98" s="96"/>
      <c r="J98" s="67"/>
      <c r="K98" s="96"/>
      <c r="L98" s="67"/>
      <c r="M98" s="23"/>
    </row>
    <row r="99" spans="1:13" s="44" customFormat="1" ht="5.25" customHeight="1" x14ac:dyDescent="0.3">
      <c r="A99" s="15"/>
      <c r="B99" s="96"/>
      <c r="C99" s="96"/>
      <c r="D99" s="96"/>
      <c r="E99" s="96"/>
      <c r="F99" s="25"/>
      <c r="G99" s="96"/>
      <c r="H99" s="96"/>
      <c r="I99" s="96"/>
      <c r="J99" s="67"/>
      <c r="K99" s="96"/>
      <c r="L99" s="67"/>
      <c r="M99" s="23"/>
    </row>
    <row r="100" spans="1:13" s="44" customFormat="1" x14ac:dyDescent="0.3">
      <c r="A100" s="15"/>
      <c r="B100" s="96"/>
      <c r="C100" s="96"/>
      <c r="D100" s="96"/>
      <c r="E100" s="96"/>
      <c r="F100" s="25"/>
      <c r="G100" s="96"/>
      <c r="H100" s="96"/>
      <c r="I100" s="96"/>
      <c r="J100" s="67"/>
      <c r="K100" s="96"/>
      <c r="L100" s="67"/>
      <c r="M100" s="23"/>
    </row>
    <row r="101" spans="1:13" s="44" customFormat="1" x14ac:dyDescent="0.3">
      <c r="A101" s="15"/>
      <c r="B101" s="96"/>
      <c r="C101" s="96"/>
      <c r="D101" s="16"/>
      <c r="E101" s="16"/>
      <c r="F101" s="36" t="s">
        <v>4</v>
      </c>
      <c r="G101" s="16"/>
      <c r="H101" s="16"/>
      <c r="I101" s="96"/>
      <c r="J101" s="67"/>
      <c r="K101" s="96"/>
      <c r="L101" s="67"/>
      <c r="M101" s="23"/>
    </row>
    <row r="102" spans="1:13" s="44" customFormat="1" x14ac:dyDescent="0.3">
      <c r="A102" s="15"/>
      <c r="B102" s="24" t="s">
        <v>3</v>
      </c>
      <c r="C102" s="96"/>
      <c r="D102" s="20">
        <f>F102*(1-D90)</f>
        <v>4.2750000000000004</v>
      </c>
      <c r="E102" s="16"/>
      <c r="F102" s="53">
        <f>H7</f>
        <v>4.75</v>
      </c>
      <c r="G102" s="16"/>
      <c r="H102" s="20">
        <f>F102*(1+H90)</f>
        <v>5.2250000000000005</v>
      </c>
      <c r="I102" s="96"/>
      <c r="J102" s="67"/>
      <c r="K102" s="96"/>
      <c r="L102" s="67"/>
      <c r="M102" s="23"/>
    </row>
    <row r="103" spans="1:13" s="44" customFormat="1" ht="4.5" customHeight="1" x14ac:dyDescent="0.3">
      <c r="A103" s="15"/>
      <c r="B103" s="96"/>
      <c r="C103" s="96"/>
      <c r="D103" s="96"/>
      <c r="E103" s="96"/>
      <c r="F103" s="25"/>
      <c r="G103" s="96"/>
      <c r="H103" s="96"/>
      <c r="I103" s="96"/>
      <c r="J103" s="67"/>
      <c r="K103" s="96"/>
      <c r="L103" s="67"/>
      <c r="M103" s="23"/>
    </row>
    <row r="104" spans="1:13" s="44" customFormat="1" x14ac:dyDescent="0.3">
      <c r="A104" s="15"/>
      <c r="B104" s="96" t="s">
        <v>2</v>
      </c>
      <c r="C104" s="96"/>
      <c r="D104" s="27">
        <f>$L$60/D102</f>
        <v>29.65812865497076</v>
      </c>
      <c r="E104" s="96"/>
      <c r="F104" s="27">
        <f>$L$60/F102</f>
        <v>26.692315789473685</v>
      </c>
      <c r="G104" s="96"/>
      <c r="H104" s="27">
        <f>$L$60/H102</f>
        <v>24.265741626794259</v>
      </c>
      <c r="I104" s="96"/>
      <c r="J104" s="67"/>
      <c r="K104" s="96"/>
      <c r="L104" s="67"/>
      <c r="M104" s="23"/>
    </row>
    <row r="105" spans="1:13" s="44" customFormat="1" ht="3" customHeight="1" x14ac:dyDescent="0.3">
      <c r="A105" s="15"/>
      <c r="B105" s="96"/>
      <c r="C105" s="96"/>
      <c r="D105" s="96"/>
      <c r="E105" s="96"/>
      <c r="F105" s="25"/>
      <c r="G105" s="96"/>
      <c r="H105" s="96"/>
      <c r="I105" s="96"/>
      <c r="J105" s="67"/>
      <c r="K105" s="96"/>
      <c r="L105" s="67"/>
      <c r="M105" s="23"/>
    </row>
    <row r="106" spans="1:13" s="44" customFormat="1" x14ac:dyDescent="0.3">
      <c r="A106" s="15"/>
      <c r="B106" s="96" t="s">
        <v>1</v>
      </c>
      <c r="C106" s="96"/>
      <c r="D106" s="27">
        <f>$L$74/D102</f>
        <v>23.885380116959062</v>
      </c>
      <c r="E106" s="96"/>
      <c r="F106" s="27">
        <f>$L$74/F102</f>
        <v>21.496842105263159</v>
      </c>
      <c r="G106" s="96"/>
      <c r="H106" s="27">
        <f>$L$74/H102</f>
        <v>19.542583732057413</v>
      </c>
      <c r="I106" s="96"/>
      <c r="J106" s="67"/>
      <c r="K106" s="96"/>
      <c r="L106" s="67"/>
      <c r="M106" s="23"/>
    </row>
    <row r="107" spans="1:13" s="44" customFormat="1" ht="3.75" customHeight="1" x14ac:dyDescent="0.3">
      <c r="A107" s="15"/>
      <c r="B107" s="96"/>
      <c r="C107" s="96"/>
      <c r="D107" s="96"/>
      <c r="E107" s="96"/>
      <c r="F107" s="25"/>
      <c r="G107" s="96"/>
      <c r="H107" s="96"/>
      <c r="I107" s="96"/>
      <c r="J107" s="67"/>
      <c r="K107" s="96"/>
      <c r="L107" s="67"/>
      <c r="M107" s="23"/>
    </row>
    <row r="108" spans="1:13" s="44" customFormat="1" x14ac:dyDescent="0.3">
      <c r="A108" s="15"/>
      <c r="B108" s="96" t="s">
        <v>0</v>
      </c>
      <c r="C108" s="96"/>
      <c r="D108" s="27">
        <f>$L$77/D102</f>
        <v>53.543508771929822</v>
      </c>
      <c r="E108" s="96"/>
      <c r="F108" s="27">
        <f>$L$77/F102</f>
        <v>48.189157894736844</v>
      </c>
      <c r="G108" s="96"/>
      <c r="H108" s="27">
        <f>$L$77/H102</f>
        <v>43.808325358851675</v>
      </c>
      <c r="I108" s="96"/>
      <c r="J108" s="67"/>
      <c r="K108" s="96"/>
      <c r="L108" s="67"/>
      <c r="M108" s="23"/>
    </row>
    <row r="109" spans="1:13" s="44" customFormat="1" ht="5.25" customHeight="1" thickBot="1" x14ac:dyDescent="0.35">
      <c r="A109" s="19"/>
      <c r="B109" s="14"/>
      <c r="C109" s="14"/>
      <c r="D109" s="14"/>
      <c r="E109" s="14"/>
      <c r="F109" s="47"/>
      <c r="G109" s="14"/>
      <c r="H109" s="14"/>
      <c r="I109" s="14"/>
      <c r="J109" s="68"/>
      <c r="K109" s="14"/>
      <c r="L109" s="68"/>
      <c r="M109" s="48"/>
    </row>
    <row r="110" spans="1:13" s="44" customFormat="1" x14ac:dyDescent="0.3">
      <c r="F110" s="46"/>
      <c r="J110" s="69"/>
      <c r="L110" s="69"/>
    </row>
    <row r="111" spans="1:13" s="44" customFormat="1" x14ac:dyDescent="0.3">
      <c r="F111" s="46"/>
      <c r="J111" s="69"/>
      <c r="L111" s="69"/>
    </row>
    <row r="112" spans="1:13" s="44" customFormat="1" x14ac:dyDescent="0.3">
      <c r="F112" s="46"/>
      <c r="J112" s="69"/>
      <c r="L112" s="69"/>
    </row>
    <row r="113" spans="6:12" s="44" customFormat="1" x14ac:dyDescent="0.3">
      <c r="F113" s="46"/>
      <c r="J113" s="69"/>
      <c r="L113" s="69"/>
    </row>
    <row r="114" spans="6:12" s="44" customFormat="1" x14ac:dyDescent="0.3">
      <c r="F114" s="46"/>
      <c r="J114" s="69"/>
      <c r="L114" s="69"/>
    </row>
    <row r="115" spans="6:12" s="44" customFormat="1" x14ac:dyDescent="0.3">
      <c r="F115" s="46"/>
      <c r="J115" s="69"/>
      <c r="L115" s="69"/>
    </row>
    <row r="116" spans="6:12" s="44" customFormat="1" x14ac:dyDescent="0.3">
      <c r="F116" s="46"/>
      <c r="J116" s="69"/>
      <c r="L116" s="69"/>
    </row>
    <row r="117" spans="6:12" s="44" customFormat="1" x14ac:dyDescent="0.3">
      <c r="F117" s="46"/>
      <c r="J117" s="69"/>
      <c r="L117" s="69"/>
    </row>
    <row r="118" spans="6:12" s="44" customFormat="1" x14ac:dyDescent="0.3">
      <c r="F118" s="46"/>
      <c r="J118" s="69"/>
      <c r="L118" s="69"/>
    </row>
    <row r="119" spans="6:12" s="44" customFormat="1" x14ac:dyDescent="0.3">
      <c r="F119" s="46"/>
      <c r="J119" s="69"/>
      <c r="L119" s="69"/>
    </row>
    <row r="120" spans="6:12" s="44" customFormat="1" x14ac:dyDescent="0.3">
      <c r="F120" s="46"/>
      <c r="J120" s="69"/>
      <c r="L120" s="69"/>
    </row>
    <row r="121" spans="6:12" s="44" customFormat="1" x14ac:dyDescent="0.3">
      <c r="F121" s="46"/>
      <c r="J121" s="69"/>
      <c r="L121" s="69"/>
    </row>
    <row r="122" spans="6:12" s="44" customFormat="1" x14ac:dyDescent="0.3">
      <c r="F122" s="46"/>
      <c r="J122" s="69"/>
      <c r="L122" s="69"/>
    </row>
    <row r="123" spans="6:12" s="44" customFormat="1" x14ac:dyDescent="0.3">
      <c r="F123" s="46"/>
      <c r="J123" s="69"/>
      <c r="L123" s="69"/>
    </row>
    <row r="124" spans="6:12" s="44" customFormat="1" x14ac:dyDescent="0.3">
      <c r="F124" s="46"/>
      <c r="J124" s="69"/>
      <c r="L124" s="69"/>
    </row>
    <row r="125" spans="6:12" s="44" customFormat="1" x14ac:dyDescent="0.3">
      <c r="F125" s="46"/>
      <c r="J125" s="69"/>
      <c r="L125" s="69"/>
    </row>
    <row r="126" spans="6:12" s="44" customFormat="1" x14ac:dyDescent="0.3">
      <c r="F126" s="46"/>
      <c r="J126" s="69"/>
      <c r="L126" s="69"/>
    </row>
    <row r="127" spans="6:12" s="44" customFormat="1" x14ac:dyDescent="0.3">
      <c r="F127" s="46"/>
      <c r="J127" s="69"/>
      <c r="L127" s="69"/>
    </row>
    <row r="128" spans="6:12" s="44" customFormat="1" x14ac:dyDescent="0.3">
      <c r="F128" s="46"/>
      <c r="J128" s="69"/>
      <c r="L128" s="69"/>
    </row>
    <row r="129" spans="6:12" s="44" customFormat="1" x14ac:dyDescent="0.3">
      <c r="F129" s="46"/>
      <c r="J129" s="69"/>
      <c r="L129" s="69"/>
    </row>
    <row r="130" spans="6:12" s="44" customFormat="1" x14ac:dyDescent="0.3">
      <c r="F130" s="46"/>
      <c r="J130" s="69"/>
      <c r="L130" s="69"/>
    </row>
    <row r="131" spans="6:12" s="44" customFormat="1" x14ac:dyDescent="0.3">
      <c r="F131" s="46"/>
      <c r="J131" s="69"/>
      <c r="L131" s="69"/>
    </row>
    <row r="132" spans="6:12" s="44" customFormat="1" x14ac:dyDescent="0.3">
      <c r="F132" s="46"/>
      <c r="J132" s="69"/>
      <c r="L132" s="69"/>
    </row>
    <row r="133" spans="6:12" s="44" customFormat="1" x14ac:dyDescent="0.3">
      <c r="F133" s="46"/>
      <c r="J133" s="69"/>
      <c r="L133" s="69"/>
    </row>
    <row r="134" spans="6:12" s="44" customFormat="1" x14ac:dyDescent="0.3">
      <c r="F134" s="46"/>
      <c r="J134" s="69"/>
      <c r="L134" s="69"/>
    </row>
    <row r="135" spans="6:12" s="44" customFormat="1" x14ac:dyDescent="0.3">
      <c r="F135" s="46"/>
      <c r="J135" s="69"/>
      <c r="L135" s="69"/>
    </row>
    <row r="136" spans="6:12" s="44" customFormat="1" x14ac:dyDescent="0.3">
      <c r="F136" s="46"/>
      <c r="J136" s="69"/>
      <c r="L136" s="69"/>
    </row>
    <row r="137" spans="6:12" s="44" customFormat="1" x14ac:dyDescent="0.3">
      <c r="F137" s="46"/>
      <c r="J137" s="69"/>
      <c r="L137" s="69"/>
    </row>
    <row r="138" spans="6:12" s="44" customFormat="1" x14ac:dyDescent="0.3">
      <c r="F138" s="46"/>
      <c r="J138" s="69"/>
      <c r="L138" s="69"/>
    </row>
    <row r="139" spans="6:12" s="44" customFormat="1" x14ac:dyDescent="0.3">
      <c r="F139" s="46"/>
      <c r="J139" s="69"/>
      <c r="L139" s="69"/>
    </row>
    <row r="140" spans="6:12" s="44" customFormat="1" x14ac:dyDescent="0.3">
      <c r="F140" s="46"/>
      <c r="J140" s="69"/>
      <c r="L140" s="69"/>
    </row>
    <row r="141" spans="6:12" s="44" customFormat="1" x14ac:dyDescent="0.3">
      <c r="F141" s="46"/>
      <c r="J141" s="69"/>
      <c r="L141" s="69"/>
    </row>
    <row r="142" spans="6:12" s="44" customFormat="1" x14ac:dyDescent="0.3">
      <c r="F142" s="46"/>
      <c r="J142" s="69"/>
      <c r="L142" s="69"/>
    </row>
    <row r="143" spans="6:12" s="44" customFormat="1" x14ac:dyDescent="0.3">
      <c r="F143" s="46"/>
      <c r="J143" s="69"/>
      <c r="L143" s="69"/>
    </row>
    <row r="144" spans="6:12" s="44" customFormat="1" x14ac:dyDescent="0.3">
      <c r="F144" s="46"/>
      <c r="J144" s="69"/>
      <c r="L144" s="69"/>
    </row>
    <row r="145" spans="6:12" s="44" customFormat="1" x14ac:dyDescent="0.3">
      <c r="F145" s="46"/>
      <c r="J145" s="69"/>
      <c r="L145" s="69"/>
    </row>
    <row r="146" spans="6:12" s="44" customFormat="1" x14ac:dyDescent="0.3">
      <c r="F146" s="46"/>
      <c r="J146" s="69"/>
      <c r="L146" s="69"/>
    </row>
    <row r="147" spans="6:12" s="44" customFormat="1" x14ac:dyDescent="0.3">
      <c r="F147" s="46"/>
      <c r="J147" s="69"/>
      <c r="L147" s="69"/>
    </row>
    <row r="148" spans="6:12" s="44" customFormat="1" x14ac:dyDescent="0.3">
      <c r="F148" s="46"/>
      <c r="J148" s="69"/>
      <c r="L148" s="69"/>
    </row>
    <row r="149" spans="6:12" s="44" customFormat="1" x14ac:dyDescent="0.3">
      <c r="F149" s="46"/>
      <c r="J149" s="69"/>
      <c r="L149" s="69"/>
    </row>
    <row r="150" spans="6:12" s="44" customFormat="1" x14ac:dyDescent="0.3">
      <c r="F150" s="46"/>
      <c r="J150" s="69"/>
      <c r="L150" s="69"/>
    </row>
    <row r="151" spans="6:12" s="44" customFormat="1" x14ac:dyDescent="0.3">
      <c r="F151" s="46"/>
      <c r="J151" s="69"/>
      <c r="L151" s="69"/>
    </row>
    <row r="152" spans="6:12" s="44" customFormat="1" x14ac:dyDescent="0.3">
      <c r="F152" s="46"/>
      <c r="J152" s="69"/>
      <c r="L152" s="69"/>
    </row>
    <row r="153" spans="6:12" s="44" customFormat="1" x14ac:dyDescent="0.3">
      <c r="F153" s="46"/>
      <c r="J153" s="69"/>
      <c r="L153" s="69"/>
    </row>
    <row r="154" spans="6:12" s="44" customFormat="1" x14ac:dyDescent="0.3">
      <c r="F154" s="46"/>
      <c r="J154" s="69"/>
      <c r="L154" s="69"/>
    </row>
    <row r="155" spans="6:12" s="44" customFormat="1" x14ac:dyDescent="0.3">
      <c r="F155" s="46"/>
      <c r="J155" s="69"/>
      <c r="L155" s="69"/>
    </row>
    <row r="156" spans="6:12" s="44" customFormat="1" x14ac:dyDescent="0.3">
      <c r="F156" s="46"/>
      <c r="J156" s="69"/>
      <c r="L156" s="69"/>
    </row>
    <row r="157" spans="6:12" s="44" customFormat="1" x14ac:dyDescent="0.3">
      <c r="F157" s="46"/>
      <c r="J157" s="69"/>
      <c r="L157" s="69"/>
    </row>
    <row r="158" spans="6:12" s="44" customFormat="1" x14ac:dyDescent="0.3">
      <c r="F158" s="46"/>
      <c r="J158" s="69"/>
      <c r="L158" s="69"/>
    </row>
    <row r="159" spans="6:12" s="44" customFormat="1" x14ac:dyDescent="0.3">
      <c r="F159" s="46"/>
      <c r="J159" s="69"/>
      <c r="L159" s="69"/>
    </row>
    <row r="160" spans="6:12" s="44" customFormat="1" x14ac:dyDescent="0.3">
      <c r="F160" s="46"/>
      <c r="J160" s="69"/>
      <c r="L160" s="69"/>
    </row>
    <row r="161" spans="6:12" s="44" customFormat="1" x14ac:dyDescent="0.3">
      <c r="F161" s="46"/>
      <c r="J161" s="69"/>
      <c r="L161" s="69"/>
    </row>
    <row r="162" spans="6:12" s="44" customFormat="1" x14ac:dyDescent="0.3">
      <c r="F162" s="46"/>
      <c r="J162" s="69"/>
      <c r="L162" s="69"/>
    </row>
    <row r="163" spans="6:12" s="44" customFormat="1" x14ac:dyDescent="0.3">
      <c r="F163" s="46"/>
      <c r="J163" s="69"/>
      <c r="L163" s="69"/>
    </row>
    <row r="164" spans="6:12" s="44" customFormat="1" x14ac:dyDescent="0.3">
      <c r="F164" s="46"/>
      <c r="J164" s="69"/>
      <c r="L164" s="69"/>
    </row>
    <row r="165" spans="6:12" s="44" customFormat="1" x14ac:dyDescent="0.3">
      <c r="F165" s="46"/>
      <c r="J165" s="69"/>
      <c r="L165" s="69"/>
    </row>
    <row r="166" spans="6:12" s="44" customFormat="1" x14ac:dyDescent="0.3">
      <c r="F166" s="46"/>
      <c r="J166" s="69"/>
      <c r="L166" s="69"/>
    </row>
    <row r="167" spans="6:12" s="44" customFormat="1" x14ac:dyDescent="0.3">
      <c r="F167" s="46"/>
      <c r="J167" s="69"/>
      <c r="L167" s="69"/>
    </row>
    <row r="168" spans="6:12" s="44" customFormat="1" x14ac:dyDescent="0.3">
      <c r="F168" s="46"/>
      <c r="J168" s="69"/>
      <c r="L168" s="69"/>
    </row>
    <row r="169" spans="6:12" s="44" customFormat="1" x14ac:dyDescent="0.3">
      <c r="F169" s="46"/>
      <c r="J169" s="69"/>
      <c r="L169" s="69"/>
    </row>
    <row r="170" spans="6:12" s="44" customFormat="1" x14ac:dyDescent="0.3">
      <c r="F170" s="46"/>
      <c r="J170" s="69"/>
      <c r="L170" s="69"/>
    </row>
    <row r="171" spans="6:12" s="44" customFormat="1" x14ac:dyDescent="0.3">
      <c r="F171" s="46"/>
      <c r="J171" s="69"/>
      <c r="L171" s="69"/>
    </row>
    <row r="172" spans="6:12" s="44" customFormat="1" x14ac:dyDescent="0.3">
      <c r="F172" s="46"/>
      <c r="J172" s="69"/>
      <c r="L172" s="69"/>
    </row>
    <row r="173" spans="6:12" s="44" customFormat="1" x14ac:dyDescent="0.3">
      <c r="F173" s="46"/>
      <c r="J173" s="69"/>
      <c r="L173" s="69"/>
    </row>
    <row r="174" spans="6:12" s="44" customFormat="1" x14ac:dyDescent="0.3">
      <c r="F174" s="46"/>
      <c r="J174" s="69"/>
      <c r="L174" s="69"/>
    </row>
    <row r="175" spans="6:12" s="44" customFormat="1" x14ac:dyDescent="0.3">
      <c r="F175" s="46"/>
      <c r="J175" s="69"/>
      <c r="L175" s="69"/>
    </row>
    <row r="176" spans="6:12" s="44" customFormat="1" x14ac:dyDescent="0.3">
      <c r="F176" s="46"/>
      <c r="J176" s="69"/>
      <c r="L176" s="69"/>
    </row>
    <row r="177" spans="6:12" s="44" customFormat="1" x14ac:dyDescent="0.3">
      <c r="F177" s="46"/>
      <c r="J177" s="69"/>
      <c r="L177" s="69"/>
    </row>
    <row r="178" spans="6:12" s="44" customFormat="1" x14ac:dyDescent="0.3">
      <c r="F178" s="46"/>
      <c r="J178" s="69"/>
      <c r="L178" s="69"/>
    </row>
    <row r="179" spans="6:12" s="44" customFormat="1" x14ac:dyDescent="0.3">
      <c r="F179" s="46"/>
      <c r="J179" s="69"/>
      <c r="L179" s="69"/>
    </row>
    <row r="180" spans="6:12" s="44" customFormat="1" x14ac:dyDescent="0.3">
      <c r="F180" s="46"/>
      <c r="J180" s="69"/>
      <c r="L180" s="69"/>
    </row>
    <row r="181" spans="6:12" s="44" customFormat="1" x14ac:dyDescent="0.3">
      <c r="F181" s="46"/>
      <c r="J181" s="69"/>
      <c r="L181" s="69"/>
    </row>
    <row r="182" spans="6:12" s="44" customFormat="1" x14ac:dyDescent="0.3">
      <c r="F182" s="46"/>
      <c r="J182" s="69"/>
      <c r="L182" s="69"/>
    </row>
    <row r="183" spans="6:12" s="44" customFormat="1" x14ac:dyDescent="0.3">
      <c r="F183" s="46"/>
      <c r="J183" s="69"/>
      <c r="L183" s="69"/>
    </row>
    <row r="184" spans="6:12" s="44" customFormat="1" x14ac:dyDescent="0.3">
      <c r="F184" s="46"/>
      <c r="J184" s="69"/>
      <c r="L184" s="69"/>
    </row>
    <row r="185" spans="6:12" s="44" customFormat="1" x14ac:dyDescent="0.3">
      <c r="F185" s="46"/>
      <c r="J185" s="69"/>
      <c r="L185" s="69"/>
    </row>
    <row r="186" spans="6:12" s="44" customFormat="1" x14ac:dyDescent="0.3">
      <c r="F186" s="46"/>
      <c r="J186" s="69"/>
      <c r="L186" s="69"/>
    </row>
    <row r="187" spans="6:12" s="44" customFormat="1" x14ac:dyDescent="0.3">
      <c r="F187" s="46"/>
      <c r="J187" s="69"/>
      <c r="L187" s="69"/>
    </row>
    <row r="188" spans="6:12" s="44" customFormat="1" x14ac:dyDescent="0.3">
      <c r="F188" s="46"/>
      <c r="J188" s="69"/>
      <c r="L188" s="69"/>
    </row>
    <row r="189" spans="6:12" s="44" customFormat="1" x14ac:dyDescent="0.3">
      <c r="F189" s="46"/>
      <c r="J189" s="69"/>
      <c r="L189" s="69"/>
    </row>
    <row r="190" spans="6:12" s="44" customFormat="1" x14ac:dyDescent="0.3">
      <c r="F190" s="46"/>
      <c r="J190" s="69"/>
      <c r="L190" s="69"/>
    </row>
    <row r="191" spans="6:12" s="44" customFormat="1" x14ac:dyDescent="0.3">
      <c r="F191" s="46"/>
      <c r="J191" s="69"/>
      <c r="L191" s="69"/>
    </row>
    <row r="192" spans="6:12" s="44" customFormat="1" x14ac:dyDescent="0.3">
      <c r="F192" s="46"/>
      <c r="J192" s="69"/>
      <c r="L192" s="69"/>
    </row>
    <row r="193" spans="6:12" s="44" customFormat="1" x14ac:dyDescent="0.3">
      <c r="F193" s="46"/>
      <c r="J193" s="69"/>
      <c r="L193" s="69"/>
    </row>
  </sheetData>
  <sheetProtection selectLockedCells="1"/>
  <mergeCells count="20">
    <mergeCell ref="B68:D68"/>
    <mergeCell ref="E68:I68"/>
    <mergeCell ref="A1:H1"/>
    <mergeCell ref="B66:D66"/>
    <mergeCell ref="E66:I66"/>
    <mergeCell ref="B67:D67"/>
    <mergeCell ref="E67:I67"/>
    <mergeCell ref="B69:D69"/>
    <mergeCell ref="E69:I69"/>
    <mergeCell ref="B70:D70"/>
    <mergeCell ref="E70:I70"/>
    <mergeCell ref="B71:D71"/>
    <mergeCell ref="E71:I71"/>
    <mergeCell ref="B87:L87"/>
    <mergeCell ref="B72:D72"/>
    <mergeCell ref="E72:I72"/>
    <mergeCell ref="B83:L83"/>
    <mergeCell ref="B84:L84"/>
    <mergeCell ref="B85:L85"/>
    <mergeCell ref="B86:L86"/>
  </mergeCells>
  <pageMargins left="1.1499999999999999" right="0.75" top="0.75" bottom="0.75" header="0.5" footer="0.5"/>
  <pageSetup scale="60" orientation="portrait" r:id="rId1"/>
  <headerFooter alignWithMargins="0"/>
  <ignoredErrors>
    <ignoredError sqref="J66:J72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FF00"/>
  </sheetPr>
  <dimension ref="A1:Z193"/>
  <sheetViews>
    <sheetView zoomScale="90" zoomScaleNormal="90" workbookViewId="0">
      <selection activeCell="B83" sqref="B83:L83"/>
    </sheetView>
  </sheetViews>
  <sheetFormatPr defaultColWidth="9" defaultRowHeight="17.399999999999999" x14ac:dyDescent="0.3"/>
  <cols>
    <col min="1" max="1" width="1.19921875" style="1" customWidth="1"/>
    <col min="2" max="2" width="31.19921875" style="1" customWidth="1"/>
    <col min="3" max="3" width="1.19921875" style="1" customWidth="1"/>
    <col min="4" max="4" width="12.5" style="1" customWidth="1"/>
    <col min="5" max="5" width="1.19921875" style="1" customWidth="1"/>
    <col min="6" max="6" width="12.5" style="4" customWidth="1"/>
    <col min="7" max="7" width="1.19921875" style="1" customWidth="1"/>
    <col min="8" max="8" width="12.5" style="1" customWidth="1"/>
    <col min="9" max="9" width="1.19921875" style="1" customWidth="1"/>
    <col min="10" max="10" width="21.8984375" style="75" customWidth="1"/>
    <col min="11" max="11" width="1.19921875" style="1" customWidth="1"/>
    <col min="12" max="12" width="21.8984375" style="70" customWidth="1"/>
    <col min="13" max="13" width="1.19921875" style="1" customWidth="1"/>
    <col min="14" max="14" width="9" style="44"/>
    <col min="15" max="15" width="10" style="44" bestFit="1" customWidth="1"/>
    <col min="16" max="26" width="9" style="44"/>
    <col min="27" max="16384" width="9" style="1"/>
  </cols>
  <sheetData>
    <row r="1" spans="1:16" ht="37.5" customHeight="1" x14ac:dyDescent="0.3">
      <c r="A1" s="130" t="s">
        <v>105</v>
      </c>
      <c r="B1" s="131"/>
      <c r="C1" s="131"/>
      <c r="D1" s="131"/>
      <c r="E1" s="131"/>
      <c r="F1" s="131"/>
      <c r="G1" s="131"/>
      <c r="H1" s="131"/>
      <c r="I1" s="84"/>
      <c r="J1" s="82" t="s">
        <v>35</v>
      </c>
      <c r="K1" s="82"/>
      <c r="L1" s="85">
        <v>400</v>
      </c>
      <c r="M1" s="10"/>
    </row>
    <row r="2" spans="1:16" ht="3.75" customHeight="1" x14ac:dyDescent="0.3">
      <c r="A2" s="7"/>
      <c r="B2" s="83"/>
      <c r="C2" s="83"/>
      <c r="D2" s="83"/>
      <c r="E2" s="83"/>
      <c r="F2" s="5"/>
      <c r="G2" s="83"/>
      <c r="H2" s="83"/>
      <c r="I2" s="83"/>
      <c r="J2" s="55"/>
      <c r="K2" s="83"/>
      <c r="L2" s="55"/>
      <c r="M2" s="8"/>
    </row>
    <row r="3" spans="1:16" ht="22.5" customHeight="1" x14ac:dyDescent="0.3">
      <c r="A3" s="15"/>
      <c r="B3" s="16"/>
      <c r="C3" s="16"/>
      <c r="D3" s="34" t="s">
        <v>32</v>
      </c>
      <c r="E3" s="35"/>
      <c r="F3" s="36"/>
      <c r="G3" s="35"/>
      <c r="H3" s="34" t="s">
        <v>31</v>
      </c>
      <c r="I3" s="35"/>
      <c r="J3" s="56" t="s">
        <v>34</v>
      </c>
      <c r="K3" s="41"/>
      <c r="L3" s="56" t="s">
        <v>30</v>
      </c>
      <c r="M3" s="13"/>
    </row>
    <row r="4" spans="1:16" x14ac:dyDescent="0.3">
      <c r="A4" s="15"/>
      <c r="B4" s="37" t="s">
        <v>29</v>
      </c>
      <c r="C4" s="38"/>
      <c r="D4" s="39" t="s">
        <v>28</v>
      </c>
      <c r="E4" s="37"/>
      <c r="F4" s="40" t="s">
        <v>27</v>
      </c>
      <c r="G4" s="37"/>
      <c r="H4" s="39" t="s">
        <v>26</v>
      </c>
      <c r="I4" s="37"/>
      <c r="J4" s="57" t="s">
        <v>33</v>
      </c>
      <c r="K4" s="42"/>
      <c r="L4" s="57" t="s">
        <v>25</v>
      </c>
      <c r="M4" s="13"/>
    </row>
    <row r="5" spans="1:16" ht="7.5" customHeight="1" x14ac:dyDescent="0.3">
      <c r="A5" s="15"/>
      <c r="B5" s="18"/>
      <c r="C5" s="96"/>
      <c r="D5" s="96"/>
      <c r="E5" s="96"/>
      <c r="F5" s="25"/>
      <c r="G5" s="96"/>
      <c r="H5" s="96"/>
      <c r="I5" s="96"/>
      <c r="J5" s="58"/>
      <c r="K5" s="12"/>
      <c r="L5" s="58"/>
      <c r="M5" s="13"/>
    </row>
    <row r="6" spans="1:16" x14ac:dyDescent="0.3">
      <c r="A6" s="15"/>
      <c r="B6" s="21" t="s">
        <v>24</v>
      </c>
      <c r="C6" s="96"/>
      <c r="D6" s="96"/>
      <c r="E6" s="96"/>
      <c r="F6" s="25"/>
      <c r="G6" s="96"/>
      <c r="H6" s="96"/>
      <c r="I6" s="96"/>
      <c r="J6" s="58"/>
      <c r="K6" s="12"/>
      <c r="L6" s="58"/>
      <c r="M6" s="13"/>
    </row>
    <row r="7" spans="1:16" x14ac:dyDescent="0.3">
      <c r="A7" s="15"/>
      <c r="B7" s="95" t="s">
        <v>74</v>
      </c>
      <c r="C7" s="96"/>
      <c r="D7" s="98">
        <v>35</v>
      </c>
      <c r="E7" s="112"/>
      <c r="F7" s="2" t="s">
        <v>37</v>
      </c>
      <c r="G7" s="103"/>
      <c r="H7" s="98">
        <v>3</v>
      </c>
      <c r="I7" s="96"/>
      <c r="J7" s="79">
        <f>L7*$L$1</f>
        <v>42000</v>
      </c>
      <c r="K7" s="12"/>
      <c r="L7" s="54">
        <f>D7*H7</f>
        <v>105</v>
      </c>
      <c r="M7" s="13"/>
      <c r="N7" s="45"/>
      <c r="O7" s="45"/>
    </row>
    <row r="8" spans="1:16" x14ac:dyDescent="0.3">
      <c r="A8" s="15"/>
      <c r="B8" s="95"/>
      <c r="C8" s="96"/>
      <c r="D8" s="105"/>
      <c r="E8" s="103"/>
      <c r="F8" s="104"/>
      <c r="G8" s="103"/>
      <c r="H8" s="105"/>
      <c r="I8" s="96"/>
      <c r="J8" s="79">
        <f>L8*$L$1</f>
        <v>0</v>
      </c>
      <c r="K8" s="12"/>
      <c r="L8" s="54">
        <f>D8*H8</f>
        <v>0</v>
      </c>
      <c r="M8" s="13"/>
      <c r="N8" s="45"/>
      <c r="O8" s="45"/>
    </row>
    <row r="9" spans="1:16" x14ac:dyDescent="0.3">
      <c r="A9" s="15"/>
      <c r="B9" s="95"/>
      <c r="C9" s="96"/>
      <c r="D9" s="88"/>
      <c r="E9" s="96"/>
      <c r="F9" s="2"/>
      <c r="G9" s="96"/>
      <c r="H9" s="88"/>
      <c r="I9" s="96"/>
      <c r="J9" s="79">
        <f>L9*$L$1</f>
        <v>0</v>
      </c>
      <c r="K9" s="12"/>
      <c r="L9" s="54">
        <f>D9*H9</f>
        <v>0</v>
      </c>
      <c r="M9" s="13"/>
      <c r="N9" s="45"/>
      <c r="O9" s="45"/>
    </row>
    <row r="10" spans="1:16" x14ac:dyDescent="0.3">
      <c r="A10" s="15"/>
      <c r="B10" s="51" t="s">
        <v>36</v>
      </c>
      <c r="C10" s="96"/>
      <c r="D10" s="89"/>
      <c r="E10" s="96"/>
      <c r="F10" s="33"/>
      <c r="G10" s="96"/>
      <c r="H10" s="89"/>
      <c r="I10" s="96"/>
      <c r="J10" s="71">
        <f>SUM(J7:J9)</f>
        <v>42000</v>
      </c>
      <c r="K10" s="43"/>
      <c r="L10" s="59">
        <f>SUM(L7:L9)</f>
        <v>105</v>
      </c>
      <c r="M10" s="13"/>
      <c r="N10" s="45"/>
      <c r="O10" s="45"/>
    </row>
    <row r="11" spans="1:16" ht="7.5" customHeight="1" x14ac:dyDescent="0.3">
      <c r="A11" s="15"/>
      <c r="B11" s="96"/>
      <c r="C11" s="96"/>
      <c r="D11" s="90"/>
      <c r="E11" s="96"/>
      <c r="F11" s="25"/>
      <c r="G11" s="96"/>
      <c r="H11" s="90"/>
      <c r="I11" s="96"/>
      <c r="J11" s="58"/>
      <c r="K11" s="12"/>
      <c r="L11" s="54"/>
      <c r="M11" s="13"/>
      <c r="N11" s="45"/>
      <c r="O11" s="45"/>
      <c r="P11" s="45"/>
    </row>
    <row r="12" spans="1:16" x14ac:dyDescent="0.3">
      <c r="A12" s="15"/>
      <c r="B12" s="21" t="s">
        <v>23</v>
      </c>
      <c r="C12" s="96"/>
      <c r="D12" s="90"/>
      <c r="E12" s="96"/>
      <c r="F12" s="25"/>
      <c r="G12" s="96"/>
      <c r="H12" s="90"/>
      <c r="I12" s="96"/>
      <c r="J12" s="58"/>
      <c r="K12" s="12"/>
      <c r="L12" s="54"/>
      <c r="M12" s="13"/>
    </row>
    <row r="13" spans="1:16" ht="7.5" customHeight="1" x14ac:dyDescent="0.3">
      <c r="A13" s="15"/>
      <c r="B13" s="96"/>
      <c r="C13" s="96"/>
      <c r="D13" s="90"/>
      <c r="E13" s="96"/>
      <c r="F13" s="25"/>
      <c r="G13" s="96"/>
      <c r="H13" s="90"/>
      <c r="I13" s="96"/>
      <c r="J13" s="58"/>
      <c r="K13" s="12"/>
      <c r="L13" s="54"/>
      <c r="M13" s="13"/>
    </row>
    <row r="14" spans="1:16" x14ac:dyDescent="0.3">
      <c r="A14" s="15"/>
      <c r="B14" s="16" t="s">
        <v>22</v>
      </c>
      <c r="C14" s="96"/>
      <c r="D14" s="90"/>
      <c r="E14" s="96"/>
      <c r="F14" s="25"/>
      <c r="G14" s="96"/>
      <c r="H14" s="90"/>
      <c r="I14" s="96"/>
      <c r="J14" s="76">
        <f t="shared" ref="J14:J63" si="0">L14*$L$1</f>
        <v>5759.9999999999991</v>
      </c>
      <c r="K14" s="43"/>
      <c r="L14" s="77">
        <f>SUM(L15:L16)</f>
        <v>14.399999999999999</v>
      </c>
      <c r="M14" s="13"/>
    </row>
    <row r="15" spans="1:16" x14ac:dyDescent="0.3">
      <c r="A15" s="15"/>
      <c r="B15" s="95" t="s">
        <v>75</v>
      </c>
      <c r="C15" s="96"/>
      <c r="D15" s="88">
        <v>60</v>
      </c>
      <c r="E15" s="112"/>
      <c r="F15" s="2" t="s">
        <v>38</v>
      </c>
      <c r="G15" s="103"/>
      <c r="H15" s="98">
        <v>0.24</v>
      </c>
      <c r="I15" s="96"/>
      <c r="J15" s="79">
        <f t="shared" si="0"/>
        <v>5759.9999999999991</v>
      </c>
      <c r="K15" s="12"/>
      <c r="L15" s="60">
        <f>D15*H15</f>
        <v>14.399999999999999</v>
      </c>
      <c r="M15" s="13"/>
    </row>
    <row r="16" spans="1:16" x14ac:dyDescent="0.3">
      <c r="A16" s="15"/>
      <c r="B16" s="95"/>
      <c r="C16" s="96"/>
      <c r="D16" s="105"/>
      <c r="E16" s="103"/>
      <c r="F16" s="104"/>
      <c r="G16" s="103"/>
      <c r="H16" s="105"/>
      <c r="I16" s="96"/>
      <c r="J16" s="79">
        <f t="shared" si="0"/>
        <v>0</v>
      </c>
      <c r="K16" s="12"/>
      <c r="L16" s="60">
        <f>D16*H16</f>
        <v>0</v>
      </c>
      <c r="M16" s="13"/>
    </row>
    <row r="17" spans="1:13" ht="7.5" customHeight="1" x14ac:dyDescent="0.3">
      <c r="A17" s="15"/>
      <c r="B17" s="96"/>
      <c r="C17" s="96"/>
      <c r="D17" s="108"/>
      <c r="E17" s="103"/>
      <c r="F17" s="109"/>
      <c r="G17" s="103"/>
      <c r="H17" s="108"/>
      <c r="I17" s="96"/>
      <c r="J17" s="58"/>
      <c r="K17" s="12"/>
      <c r="L17" s="54"/>
      <c r="M17" s="13"/>
    </row>
    <row r="18" spans="1:13" x14ac:dyDescent="0.3">
      <c r="A18" s="15"/>
      <c r="B18" s="16" t="s">
        <v>21</v>
      </c>
      <c r="C18" s="96"/>
      <c r="D18" s="108"/>
      <c r="E18" s="103"/>
      <c r="F18" s="109"/>
      <c r="G18" s="103"/>
      <c r="H18" s="108"/>
      <c r="I18" s="96"/>
      <c r="J18" s="76">
        <f t="shared" si="0"/>
        <v>9240</v>
      </c>
      <c r="K18" s="43"/>
      <c r="L18" s="77">
        <f>SUM(L19:L25)</f>
        <v>23.099999999999998</v>
      </c>
      <c r="M18" s="13"/>
    </row>
    <row r="19" spans="1:13" x14ac:dyDescent="0.3">
      <c r="A19" s="15"/>
      <c r="B19" s="95" t="s">
        <v>39</v>
      </c>
      <c r="C19" s="96"/>
      <c r="D19" s="88">
        <v>40</v>
      </c>
      <c r="E19" s="118"/>
      <c r="F19" s="2" t="s">
        <v>38</v>
      </c>
      <c r="G19" s="118"/>
      <c r="H19" s="98">
        <v>0.42</v>
      </c>
      <c r="I19" s="96"/>
      <c r="J19" s="79">
        <f t="shared" si="0"/>
        <v>6720</v>
      </c>
      <c r="K19" s="12"/>
      <c r="L19" s="60">
        <f t="shared" ref="L19:L25" si="1">D19*H19</f>
        <v>16.8</v>
      </c>
      <c r="M19" s="13"/>
    </row>
    <row r="20" spans="1:13" x14ac:dyDescent="0.3">
      <c r="A20" s="15"/>
      <c r="B20" s="95" t="s">
        <v>40</v>
      </c>
      <c r="C20" s="96"/>
      <c r="D20" s="88">
        <v>10</v>
      </c>
      <c r="E20" s="118"/>
      <c r="F20" s="2" t="s">
        <v>38</v>
      </c>
      <c r="G20" s="118"/>
      <c r="H20" s="98">
        <v>0.41</v>
      </c>
      <c r="I20" s="96"/>
      <c r="J20" s="79">
        <f t="shared" si="0"/>
        <v>1639.9999999999998</v>
      </c>
      <c r="K20" s="12"/>
      <c r="L20" s="60">
        <f t="shared" si="1"/>
        <v>4.0999999999999996</v>
      </c>
      <c r="M20" s="13"/>
    </row>
    <row r="21" spans="1:13" x14ac:dyDescent="0.3">
      <c r="A21" s="15"/>
      <c r="B21" s="95" t="s">
        <v>60</v>
      </c>
      <c r="C21" s="96"/>
      <c r="D21" s="88">
        <v>10</v>
      </c>
      <c r="E21" s="118"/>
      <c r="F21" s="2" t="s">
        <v>38</v>
      </c>
      <c r="G21" s="118"/>
      <c r="H21" s="98">
        <v>0.22</v>
      </c>
      <c r="I21" s="96"/>
      <c r="J21" s="79">
        <f t="shared" si="0"/>
        <v>880.00000000000011</v>
      </c>
      <c r="K21" s="12"/>
      <c r="L21" s="61">
        <f t="shared" si="1"/>
        <v>2.2000000000000002</v>
      </c>
      <c r="M21" s="13"/>
    </row>
    <row r="22" spans="1:13" x14ac:dyDescent="0.3">
      <c r="A22" s="15"/>
      <c r="B22" s="95"/>
      <c r="C22" s="96"/>
      <c r="D22" s="88"/>
      <c r="E22" s="118"/>
      <c r="F22" s="2"/>
      <c r="G22" s="118"/>
      <c r="H22" s="98"/>
      <c r="I22" s="96"/>
      <c r="J22" s="79">
        <f t="shared" si="0"/>
        <v>0</v>
      </c>
      <c r="K22" s="12"/>
      <c r="L22" s="61">
        <f t="shared" si="1"/>
        <v>0</v>
      </c>
      <c r="M22" s="13"/>
    </row>
    <row r="23" spans="1:13" x14ac:dyDescent="0.3">
      <c r="A23" s="15"/>
      <c r="B23" s="95"/>
      <c r="C23" s="96"/>
      <c r="D23" s="88"/>
      <c r="E23" s="118"/>
      <c r="F23" s="2"/>
      <c r="G23" s="118"/>
      <c r="H23" s="88"/>
      <c r="I23" s="96"/>
      <c r="J23" s="79">
        <f t="shared" si="0"/>
        <v>0</v>
      </c>
      <c r="K23" s="12"/>
      <c r="L23" s="61">
        <f t="shared" si="1"/>
        <v>0</v>
      </c>
      <c r="M23" s="13"/>
    </row>
    <row r="24" spans="1:13" x14ac:dyDescent="0.3">
      <c r="A24" s="15"/>
      <c r="B24" s="95"/>
      <c r="C24" s="96"/>
      <c r="D24" s="88"/>
      <c r="E24" s="118"/>
      <c r="F24" s="2"/>
      <c r="G24" s="118"/>
      <c r="H24" s="88"/>
      <c r="I24" s="96"/>
      <c r="J24" s="79">
        <f t="shared" si="0"/>
        <v>0</v>
      </c>
      <c r="K24" s="12"/>
      <c r="L24" s="61">
        <f t="shared" si="1"/>
        <v>0</v>
      </c>
      <c r="M24" s="13"/>
    </row>
    <row r="25" spans="1:13" x14ac:dyDescent="0.3">
      <c r="A25" s="15"/>
      <c r="B25" s="95"/>
      <c r="C25" s="96"/>
      <c r="D25" s="88"/>
      <c r="E25" s="118"/>
      <c r="F25" s="2"/>
      <c r="G25" s="118"/>
      <c r="H25" s="88"/>
      <c r="I25" s="96"/>
      <c r="J25" s="79">
        <f t="shared" si="0"/>
        <v>0</v>
      </c>
      <c r="K25" s="12"/>
      <c r="L25" s="61">
        <f t="shared" si="1"/>
        <v>0</v>
      </c>
      <c r="M25" s="13"/>
    </row>
    <row r="26" spans="1:13" ht="7.5" customHeight="1" x14ac:dyDescent="0.3">
      <c r="A26" s="15"/>
      <c r="B26" s="96"/>
      <c r="C26" s="96"/>
      <c r="D26" s="90"/>
      <c r="E26" s="118"/>
      <c r="F26" s="25"/>
      <c r="G26" s="118"/>
      <c r="H26" s="90"/>
      <c r="I26" s="96"/>
      <c r="J26" s="58"/>
      <c r="K26" s="12"/>
      <c r="L26" s="62"/>
      <c r="M26" s="13"/>
    </row>
    <row r="27" spans="1:13" x14ac:dyDescent="0.3">
      <c r="A27" s="15"/>
      <c r="B27" s="16" t="s">
        <v>87</v>
      </c>
      <c r="C27" s="96"/>
      <c r="D27" s="90"/>
      <c r="E27" s="118"/>
      <c r="F27" s="25"/>
      <c r="G27" s="118"/>
      <c r="H27" s="90"/>
      <c r="I27" s="96"/>
      <c r="J27" s="76">
        <f t="shared" si="0"/>
        <v>3320.0000000000005</v>
      </c>
      <c r="K27" s="43"/>
      <c r="L27" s="78">
        <f>SUM(L28:L33)</f>
        <v>8.3000000000000007</v>
      </c>
      <c r="M27" s="13"/>
    </row>
    <row r="28" spans="1:13" x14ac:dyDescent="0.3">
      <c r="A28" s="15"/>
      <c r="B28" s="95" t="s">
        <v>67</v>
      </c>
      <c r="C28" s="96"/>
      <c r="D28" s="88">
        <v>16</v>
      </c>
      <c r="E28" s="118"/>
      <c r="F28" s="2" t="s">
        <v>64</v>
      </c>
      <c r="G28" s="118"/>
      <c r="H28" s="98">
        <v>0.15</v>
      </c>
      <c r="I28" s="96"/>
      <c r="J28" s="79">
        <f t="shared" si="0"/>
        <v>960</v>
      </c>
      <c r="K28" s="12"/>
      <c r="L28" s="61">
        <f t="shared" ref="L28:L33" si="2">D28*H28</f>
        <v>2.4</v>
      </c>
      <c r="M28" s="13"/>
    </row>
    <row r="29" spans="1:13" x14ac:dyDescent="0.3">
      <c r="A29" s="15"/>
      <c r="B29" s="95" t="s">
        <v>68</v>
      </c>
      <c r="C29" s="96"/>
      <c r="D29" s="88">
        <v>3</v>
      </c>
      <c r="E29" s="118"/>
      <c r="F29" s="2" t="s">
        <v>38</v>
      </c>
      <c r="G29" s="118"/>
      <c r="H29" s="98">
        <v>0.7</v>
      </c>
      <c r="I29" s="96"/>
      <c r="J29" s="79">
        <f t="shared" si="0"/>
        <v>839.99999999999989</v>
      </c>
      <c r="K29" s="12"/>
      <c r="L29" s="61">
        <f t="shared" si="2"/>
        <v>2.0999999999999996</v>
      </c>
      <c r="M29" s="13"/>
    </row>
    <row r="30" spans="1:13" x14ac:dyDescent="0.3">
      <c r="A30" s="15"/>
      <c r="B30" s="95" t="s">
        <v>76</v>
      </c>
      <c r="C30" s="96"/>
      <c r="D30" s="88">
        <v>1</v>
      </c>
      <c r="E30" s="118"/>
      <c r="F30" s="2" t="s">
        <v>41</v>
      </c>
      <c r="G30" s="118"/>
      <c r="H30" s="98">
        <v>2.6</v>
      </c>
      <c r="I30" s="96"/>
      <c r="J30" s="79">
        <f t="shared" si="0"/>
        <v>1040</v>
      </c>
      <c r="K30" s="12"/>
      <c r="L30" s="61">
        <f t="shared" si="2"/>
        <v>2.6</v>
      </c>
      <c r="M30" s="13"/>
    </row>
    <row r="31" spans="1:13" x14ac:dyDescent="0.3">
      <c r="A31" s="15"/>
      <c r="B31" s="95" t="s">
        <v>77</v>
      </c>
      <c r="C31" s="96"/>
      <c r="D31" s="88">
        <v>3</v>
      </c>
      <c r="E31" s="118"/>
      <c r="F31" s="2" t="s">
        <v>64</v>
      </c>
      <c r="G31" s="118"/>
      <c r="H31" s="98">
        <v>0.4</v>
      </c>
      <c r="I31" s="96"/>
      <c r="J31" s="79">
        <f t="shared" si="0"/>
        <v>480.00000000000006</v>
      </c>
      <c r="K31" s="12"/>
      <c r="L31" s="61">
        <f t="shared" si="2"/>
        <v>1.2000000000000002</v>
      </c>
      <c r="M31" s="13"/>
    </row>
    <row r="32" spans="1:13" x14ac:dyDescent="0.3">
      <c r="A32" s="15"/>
      <c r="B32" s="95"/>
      <c r="C32" s="96"/>
      <c r="D32" s="105"/>
      <c r="E32" s="103"/>
      <c r="F32" s="104"/>
      <c r="G32" s="103"/>
      <c r="H32" s="105"/>
      <c r="I32" s="96"/>
      <c r="J32" s="79">
        <f t="shared" si="0"/>
        <v>0</v>
      </c>
      <c r="K32" s="12"/>
      <c r="L32" s="61">
        <f t="shared" si="2"/>
        <v>0</v>
      </c>
      <c r="M32" s="13"/>
    </row>
    <row r="33" spans="1:13" x14ac:dyDescent="0.3">
      <c r="A33" s="15"/>
      <c r="B33" s="95"/>
      <c r="C33" s="96"/>
      <c r="D33" s="105"/>
      <c r="E33" s="103"/>
      <c r="F33" s="104"/>
      <c r="G33" s="103"/>
      <c r="H33" s="105"/>
      <c r="I33" s="96"/>
      <c r="J33" s="79">
        <f t="shared" si="0"/>
        <v>0</v>
      </c>
      <c r="K33" s="12"/>
      <c r="L33" s="61">
        <f t="shared" si="2"/>
        <v>0</v>
      </c>
      <c r="M33" s="13"/>
    </row>
    <row r="34" spans="1:13" ht="7.5" customHeight="1" x14ac:dyDescent="0.3">
      <c r="A34" s="15"/>
      <c r="B34" s="96"/>
      <c r="C34" s="96"/>
      <c r="D34" s="108"/>
      <c r="E34" s="103"/>
      <c r="F34" s="109"/>
      <c r="G34" s="103"/>
      <c r="H34" s="108"/>
      <c r="I34" s="96"/>
      <c r="J34" s="58"/>
      <c r="K34" s="12"/>
      <c r="L34" s="62"/>
      <c r="M34" s="13"/>
    </row>
    <row r="35" spans="1:13" x14ac:dyDescent="0.3">
      <c r="A35" s="15"/>
      <c r="B35" s="16" t="s">
        <v>88</v>
      </c>
      <c r="C35" s="96"/>
      <c r="D35" s="108"/>
      <c r="E35" s="103"/>
      <c r="F35" s="109"/>
      <c r="G35" s="103"/>
      <c r="H35" s="108"/>
      <c r="I35" s="96"/>
      <c r="J35" s="76">
        <f t="shared" si="0"/>
        <v>4900</v>
      </c>
      <c r="K35" s="43"/>
      <c r="L35" s="78">
        <f>SUM(L36:L39)</f>
        <v>12.25</v>
      </c>
      <c r="M35" s="13"/>
    </row>
    <row r="36" spans="1:13" s="44" customFormat="1" x14ac:dyDescent="0.3">
      <c r="A36" s="15"/>
      <c r="B36" s="95" t="s">
        <v>71</v>
      </c>
      <c r="C36" s="96"/>
      <c r="D36" s="98">
        <v>35</v>
      </c>
      <c r="E36" s="115"/>
      <c r="F36" s="2" t="s">
        <v>37</v>
      </c>
      <c r="G36" s="115"/>
      <c r="H36" s="98">
        <v>0.35</v>
      </c>
      <c r="I36" s="96"/>
      <c r="J36" s="79">
        <f t="shared" si="0"/>
        <v>4900</v>
      </c>
      <c r="K36" s="12"/>
      <c r="L36" s="61">
        <f>D36*H36</f>
        <v>12.25</v>
      </c>
      <c r="M36" s="13"/>
    </row>
    <row r="37" spans="1:13" s="44" customFormat="1" x14ac:dyDescent="0.3">
      <c r="A37" s="15"/>
      <c r="B37" s="95"/>
      <c r="C37" s="96"/>
      <c r="D37" s="88"/>
      <c r="E37" s="115"/>
      <c r="F37" s="2"/>
      <c r="G37" s="115"/>
      <c r="H37" s="88"/>
      <c r="I37" s="96"/>
      <c r="J37" s="79">
        <f t="shared" si="0"/>
        <v>0</v>
      </c>
      <c r="K37" s="12"/>
      <c r="L37" s="61">
        <f>D37*H37</f>
        <v>0</v>
      </c>
      <c r="M37" s="13"/>
    </row>
    <row r="38" spans="1:13" s="44" customFormat="1" x14ac:dyDescent="0.3">
      <c r="A38" s="15"/>
      <c r="B38" s="95"/>
      <c r="C38" s="96"/>
      <c r="D38" s="105"/>
      <c r="E38" s="103"/>
      <c r="F38" s="104"/>
      <c r="G38" s="103"/>
      <c r="H38" s="105"/>
      <c r="I38" s="96"/>
      <c r="J38" s="79">
        <f t="shared" si="0"/>
        <v>0</v>
      </c>
      <c r="K38" s="12"/>
      <c r="L38" s="61">
        <f>D38*H38</f>
        <v>0</v>
      </c>
      <c r="M38" s="13"/>
    </row>
    <row r="39" spans="1:13" s="44" customFormat="1" x14ac:dyDescent="0.3">
      <c r="A39" s="15"/>
      <c r="B39" s="95"/>
      <c r="C39" s="96"/>
      <c r="D39" s="105"/>
      <c r="E39" s="103"/>
      <c r="F39" s="104"/>
      <c r="G39" s="103"/>
      <c r="H39" s="105"/>
      <c r="I39" s="96"/>
      <c r="J39" s="79">
        <f t="shared" si="0"/>
        <v>0</v>
      </c>
      <c r="K39" s="12"/>
      <c r="L39" s="61">
        <f>D39*H39</f>
        <v>0</v>
      </c>
      <c r="M39" s="13"/>
    </row>
    <row r="40" spans="1:13" s="44" customFormat="1" ht="7.5" customHeight="1" x14ac:dyDescent="0.3">
      <c r="A40" s="15"/>
      <c r="B40" s="96"/>
      <c r="C40" s="96"/>
      <c r="D40" s="108"/>
      <c r="E40" s="103"/>
      <c r="F40" s="109"/>
      <c r="G40" s="103"/>
      <c r="H40" s="108"/>
      <c r="I40" s="96"/>
      <c r="J40" s="58"/>
      <c r="K40" s="12"/>
      <c r="L40" s="62"/>
      <c r="M40" s="13"/>
    </row>
    <row r="41" spans="1:13" s="44" customFormat="1" x14ac:dyDescent="0.3">
      <c r="A41" s="15"/>
      <c r="B41" s="16" t="s">
        <v>20</v>
      </c>
      <c r="C41" s="96"/>
      <c r="D41" s="108"/>
      <c r="E41" s="103"/>
      <c r="F41" s="109"/>
      <c r="G41" s="103"/>
      <c r="H41" s="108"/>
      <c r="I41" s="96"/>
      <c r="J41" s="76">
        <f t="shared" si="0"/>
        <v>13661.199999999999</v>
      </c>
      <c r="K41" s="43"/>
      <c r="L41" s="78">
        <f>SUM(L42:L46)</f>
        <v>34.152999999999999</v>
      </c>
      <c r="M41" s="13"/>
    </row>
    <row r="42" spans="1:13" s="44" customFormat="1" x14ac:dyDescent="0.3">
      <c r="A42" s="15"/>
      <c r="B42" s="95" t="s">
        <v>43</v>
      </c>
      <c r="C42" s="96"/>
      <c r="D42" s="88">
        <v>0.78</v>
      </c>
      <c r="E42" s="112"/>
      <c r="F42" s="2" t="s">
        <v>48</v>
      </c>
      <c r="G42" s="103"/>
      <c r="H42" s="98">
        <v>3.15</v>
      </c>
      <c r="I42" s="96"/>
      <c r="J42" s="79">
        <f t="shared" si="0"/>
        <v>982.8</v>
      </c>
      <c r="K42" s="12"/>
      <c r="L42" s="61">
        <f>D42*H42</f>
        <v>2.4569999999999999</v>
      </c>
      <c r="M42" s="13"/>
    </row>
    <row r="43" spans="1:13" s="44" customFormat="1" x14ac:dyDescent="0.3">
      <c r="A43" s="15"/>
      <c r="B43" s="95" t="s">
        <v>44</v>
      </c>
      <c r="C43" s="96"/>
      <c r="D43" s="88">
        <v>5.5</v>
      </c>
      <c r="E43" s="112"/>
      <c r="F43" s="2" t="s">
        <v>48</v>
      </c>
      <c r="G43" s="103"/>
      <c r="H43" s="98">
        <v>2.9</v>
      </c>
      <c r="I43" s="96"/>
      <c r="J43" s="79">
        <f t="shared" si="0"/>
        <v>6380</v>
      </c>
      <c r="K43" s="12"/>
      <c r="L43" s="61">
        <f>D43*H43</f>
        <v>15.95</v>
      </c>
      <c r="M43" s="13"/>
    </row>
    <row r="44" spans="1:13" s="44" customFormat="1" x14ac:dyDescent="0.3">
      <c r="A44" s="15"/>
      <c r="B44" s="95" t="s">
        <v>45</v>
      </c>
      <c r="C44" s="96"/>
      <c r="D44" s="88">
        <v>0.19</v>
      </c>
      <c r="E44" s="112"/>
      <c r="F44" s="2" t="s">
        <v>48</v>
      </c>
      <c r="G44" s="103"/>
      <c r="H44" s="98">
        <v>3.4</v>
      </c>
      <c r="I44" s="96"/>
      <c r="J44" s="79">
        <f t="shared" si="0"/>
        <v>258.40000000000003</v>
      </c>
      <c r="K44" s="12"/>
      <c r="L44" s="61">
        <f>D44*H44</f>
        <v>0.64600000000000002</v>
      </c>
      <c r="M44" s="13"/>
    </row>
    <row r="45" spans="1:13" s="44" customFormat="1" x14ac:dyDescent="0.3">
      <c r="A45" s="15"/>
      <c r="B45" s="95" t="s">
        <v>46</v>
      </c>
      <c r="C45" s="96"/>
      <c r="D45" s="88">
        <v>1</v>
      </c>
      <c r="E45" s="112"/>
      <c r="F45" s="2" t="s">
        <v>49</v>
      </c>
      <c r="G45" s="103"/>
      <c r="H45" s="98">
        <v>2.86</v>
      </c>
      <c r="I45" s="96"/>
      <c r="J45" s="79">
        <f t="shared" si="0"/>
        <v>1144</v>
      </c>
      <c r="K45" s="12"/>
      <c r="L45" s="61">
        <f>D45*H45</f>
        <v>2.86</v>
      </c>
      <c r="M45" s="13"/>
    </row>
    <row r="46" spans="1:13" s="44" customFormat="1" x14ac:dyDescent="0.3">
      <c r="A46" s="15"/>
      <c r="B46" s="95" t="s">
        <v>47</v>
      </c>
      <c r="C46" s="96"/>
      <c r="D46" s="88">
        <v>1</v>
      </c>
      <c r="E46" s="112"/>
      <c r="F46" s="2" t="s">
        <v>49</v>
      </c>
      <c r="G46" s="103"/>
      <c r="H46" s="98">
        <v>12.24</v>
      </c>
      <c r="I46" s="96"/>
      <c r="J46" s="79">
        <f t="shared" si="0"/>
        <v>4896</v>
      </c>
      <c r="K46" s="12"/>
      <c r="L46" s="61">
        <f>D46*H46</f>
        <v>12.24</v>
      </c>
      <c r="M46" s="13"/>
    </row>
    <row r="47" spans="1:13" s="44" customFormat="1" ht="7.5" customHeight="1" x14ac:dyDescent="0.3">
      <c r="A47" s="15"/>
      <c r="B47" s="32"/>
      <c r="C47" s="96"/>
      <c r="D47" s="106"/>
      <c r="E47" s="103"/>
      <c r="F47" s="107"/>
      <c r="G47" s="103"/>
      <c r="H47" s="106"/>
      <c r="I47" s="96"/>
      <c r="J47" s="58"/>
      <c r="K47" s="12"/>
      <c r="L47" s="62"/>
      <c r="M47" s="13"/>
    </row>
    <row r="48" spans="1:13" s="44" customFormat="1" x14ac:dyDescent="0.3">
      <c r="A48" s="15"/>
      <c r="B48" s="16" t="s">
        <v>19</v>
      </c>
      <c r="C48" s="96"/>
      <c r="D48" s="108"/>
      <c r="E48" s="103"/>
      <c r="F48" s="109"/>
      <c r="G48" s="103"/>
      <c r="H48" s="108"/>
      <c r="I48" s="96"/>
      <c r="J48" s="76">
        <f t="shared" si="0"/>
        <v>9396.5400000000009</v>
      </c>
      <c r="K48" s="43"/>
      <c r="L48" s="78">
        <f>SUM(L49:L51)</f>
        <v>23.491350000000001</v>
      </c>
      <c r="M48" s="13"/>
    </row>
    <row r="49" spans="1:15" s="44" customFormat="1" x14ac:dyDescent="0.3">
      <c r="A49" s="15"/>
      <c r="B49" s="95" t="s">
        <v>50</v>
      </c>
      <c r="C49" s="96"/>
      <c r="D49" s="88">
        <v>0.82799999999999996</v>
      </c>
      <c r="E49" s="112"/>
      <c r="F49" s="2" t="s">
        <v>51</v>
      </c>
      <c r="G49" s="112"/>
      <c r="H49" s="98">
        <v>22.5</v>
      </c>
      <c r="I49" s="96"/>
      <c r="J49" s="79">
        <f t="shared" si="0"/>
        <v>7452</v>
      </c>
      <c r="K49" s="12"/>
      <c r="L49" s="61">
        <f>D49*H49</f>
        <v>18.63</v>
      </c>
      <c r="M49" s="13"/>
    </row>
    <row r="50" spans="1:15" s="44" customFormat="1" x14ac:dyDescent="0.3">
      <c r="A50" s="15"/>
      <c r="B50" s="95" t="s">
        <v>66</v>
      </c>
      <c r="C50" s="96"/>
      <c r="D50" s="88">
        <v>0.27700000000000002</v>
      </c>
      <c r="E50" s="112"/>
      <c r="F50" s="2" t="s">
        <v>51</v>
      </c>
      <c r="G50" s="112"/>
      <c r="H50" s="98">
        <v>17.55</v>
      </c>
      <c r="I50" s="96"/>
      <c r="J50" s="79">
        <f t="shared" si="0"/>
        <v>1944.5400000000002</v>
      </c>
      <c r="K50" s="12"/>
      <c r="L50" s="61">
        <f>D50*H50</f>
        <v>4.8613500000000007</v>
      </c>
      <c r="M50" s="13"/>
    </row>
    <row r="51" spans="1:15" s="44" customFormat="1" x14ac:dyDescent="0.3">
      <c r="A51" s="15"/>
      <c r="B51" s="95"/>
      <c r="C51" s="96"/>
      <c r="D51" s="105"/>
      <c r="E51" s="103"/>
      <c r="F51" s="104"/>
      <c r="G51" s="103"/>
      <c r="H51" s="105"/>
      <c r="I51" s="96"/>
      <c r="J51" s="79">
        <f t="shared" si="0"/>
        <v>0</v>
      </c>
      <c r="K51" s="12"/>
      <c r="L51" s="61">
        <f>D51*H51</f>
        <v>0</v>
      </c>
      <c r="M51" s="13"/>
    </row>
    <row r="52" spans="1:15" s="44" customFormat="1" ht="7.5" customHeight="1" x14ac:dyDescent="0.3">
      <c r="A52" s="15"/>
      <c r="B52" s="32"/>
      <c r="C52" s="96"/>
      <c r="D52" s="106"/>
      <c r="E52" s="103"/>
      <c r="F52" s="107"/>
      <c r="G52" s="103"/>
      <c r="H52" s="106"/>
      <c r="I52" s="96"/>
      <c r="J52" s="58"/>
      <c r="K52" s="12"/>
      <c r="L52" s="62"/>
      <c r="M52" s="13"/>
    </row>
    <row r="53" spans="1:15" s="44" customFormat="1" x14ac:dyDescent="0.3">
      <c r="A53" s="15"/>
      <c r="B53" s="16" t="s">
        <v>18</v>
      </c>
      <c r="C53" s="96"/>
      <c r="D53" s="108"/>
      <c r="E53" s="103"/>
      <c r="F53" s="109"/>
      <c r="G53" s="103"/>
      <c r="H53" s="108"/>
      <c r="I53" s="96"/>
      <c r="J53" s="76">
        <f t="shared" si="0"/>
        <v>2000</v>
      </c>
      <c r="K53" s="43"/>
      <c r="L53" s="78">
        <f>SUM(L54:L56)</f>
        <v>5</v>
      </c>
      <c r="M53" s="13"/>
    </row>
    <row r="54" spans="1:15" s="44" customFormat="1" x14ac:dyDescent="0.3">
      <c r="A54" s="15"/>
      <c r="B54" s="95" t="s">
        <v>58</v>
      </c>
      <c r="C54" s="96"/>
      <c r="D54" s="88">
        <v>1</v>
      </c>
      <c r="E54" s="112"/>
      <c r="F54" s="2" t="s">
        <v>42</v>
      </c>
      <c r="G54" s="103"/>
      <c r="H54" s="98">
        <v>5</v>
      </c>
      <c r="I54" s="96"/>
      <c r="J54" s="79">
        <f t="shared" si="0"/>
        <v>2000</v>
      </c>
      <c r="K54" s="12"/>
      <c r="L54" s="61">
        <f>D54*H54</f>
        <v>5</v>
      </c>
      <c r="M54" s="13"/>
    </row>
    <row r="55" spans="1:15" s="44" customFormat="1" x14ac:dyDescent="0.3">
      <c r="A55" s="15"/>
      <c r="B55" s="95"/>
      <c r="C55" s="96"/>
      <c r="D55" s="105"/>
      <c r="E55" s="103"/>
      <c r="F55" s="104"/>
      <c r="G55" s="103"/>
      <c r="H55" s="105"/>
      <c r="I55" s="96"/>
      <c r="J55" s="79">
        <f t="shared" si="0"/>
        <v>0</v>
      </c>
      <c r="K55" s="12"/>
      <c r="L55" s="61">
        <f>D55*H55</f>
        <v>0</v>
      </c>
      <c r="M55" s="13"/>
    </row>
    <row r="56" spans="1:15" s="44" customFormat="1" x14ac:dyDescent="0.3">
      <c r="A56" s="15"/>
      <c r="B56" s="95"/>
      <c r="C56" s="96"/>
      <c r="D56" s="105"/>
      <c r="E56" s="103"/>
      <c r="F56" s="104"/>
      <c r="G56" s="103"/>
      <c r="H56" s="105"/>
      <c r="I56" s="96"/>
      <c r="J56" s="79">
        <f t="shared" si="0"/>
        <v>0</v>
      </c>
      <c r="K56" s="12"/>
      <c r="L56" s="61">
        <f>D56*H56</f>
        <v>0</v>
      </c>
      <c r="M56" s="13"/>
    </row>
    <row r="57" spans="1:15" s="44" customFormat="1" ht="7.5" customHeight="1" x14ac:dyDescent="0.3">
      <c r="A57" s="15"/>
      <c r="B57" s="96"/>
      <c r="C57" s="96"/>
      <c r="D57" s="96"/>
      <c r="E57" s="96"/>
      <c r="F57" s="25"/>
      <c r="G57" s="96"/>
      <c r="H57" s="31"/>
      <c r="I57" s="96"/>
      <c r="J57" s="79"/>
      <c r="K57" s="12"/>
      <c r="L57" s="62"/>
      <c r="M57" s="13"/>
    </row>
    <row r="58" spans="1:15" s="44" customFormat="1" x14ac:dyDescent="0.3">
      <c r="A58" s="15"/>
      <c r="B58" s="86" t="s">
        <v>89</v>
      </c>
      <c r="C58" s="87"/>
      <c r="D58" s="99">
        <v>7.0000000000000007E-2</v>
      </c>
      <c r="E58" s="96"/>
      <c r="F58" s="25"/>
      <c r="G58" s="96"/>
      <c r="H58" s="96"/>
      <c r="I58" s="96"/>
      <c r="J58" s="94">
        <f t="shared" si="0"/>
        <v>1356</v>
      </c>
      <c r="K58" s="12"/>
      <c r="L58" s="92">
        <v>3.39</v>
      </c>
      <c r="M58" s="13"/>
      <c r="O58" s="97"/>
    </row>
    <row r="59" spans="1:15" s="44" customFormat="1" ht="7.5" customHeight="1" x14ac:dyDescent="0.3">
      <c r="A59" s="15"/>
      <c r="B59" s="96"/>
      <c r="C59" s="96"/>
      <c r="D59" s="96"/>
      <c r="E59" s="96"/>
      <c r="F59" s="25"/>
      <c r="G59" s="96"/>
      <c r="H59" s="96"/>
      <c r="I59" s="96"/>
      <c r="J59" s="58"/>
      <c r="K59" s="12"/>
      <c r="L59" s="62"/>
      <c r="M59" s="13"/>
    </row>
    <row r="60" spans="1:15" s="44" customFormat="1" x14ac:dyDescent="0.3">
      <c r="A60" s="15"/>
      <c r="B60" s="16" t="s">
        <v>17</v>
      </c>
      <c r="C60" s="96"/>
      <c r="D60" s="96"/>
      <c r="E60" s="96"/>
      <c r="F60" s="25"/>
      <c r="G60" s="96"/>
      <c r="H60" s="96"/>
      <c r="I60" s="96"/>
      <c r="J60" s="73">
        <f t="shared" si="0"/>
        <v>49633.74</v>
      </c>
      <c r="K60" s="43"/>
      <c r="L60" s="63">
        <f>L14+L18+L27+L35+L41+L48+L53+L58</f>
        <v>124.08435</v>
      </c>
      <c r="M60" s="13"/>
    </row>
    <row r="61" spans="1:15" s="44" customFormat="1" x14ac:dyDescent="0.3">
      <c r="A61" s="15"/>
      <c r="B61" s="16" t="s">
        <v>16</v>
      </c>
      <c r="C61" s="96"/>
      <c r="D61" s="96"/>
      <c r="E61" s="96"/>
      <c r="F61" s="25"/>
      <c r="G61" s="96"/>
      <c r="H61" s="96"/>
      <c r="I61" s="96"/>
      <c r="J61" s="73">
        <f t="shared" si="0"/>
        <v>1418.1068571428573</v>
      </c>
      <c r="K61" s="43"/>
      <c r="L61" s="64">
        <f>L60/D7</f>
        <v>3.545267142857143</v>
      </c>
      <c r="M61" s="13"/>
    </row>
    <row r="62" spans="1:15" s="44" customFormat="1" ht="7.5" customHeight="1" x14ac:dyDescent="0.3">
      <c r="A62" s="15"/>
      <c r="B62" s="96"/>
      <c r="C62" s="96"/>
      <c r="D62" s="96"/>
      <c r="E62" s="96"/>
      <c r="F62" s="25"/>
      <c r="G62" s="96"/>
      <c r="H62" s="96"/>
      <c r="I62" s="96"/>
      <c r="J62" s="72"/>
      <c r="K62" s="12"/>
      <c r="L62" s="62"/>
      <c r="M62" s="13"/>
    </row>
    <row r="63" spans="1:15" s="44" customFormat="1" ht="18" thickBot="1" x14ac:dyDescent="0.35">
      <c r="A63" s="15"/>
      <c r="B63" s="16" t="s">
        <v>59</v>
      </c>
      <c r="C63" s="16"/>
      <c r="D63" s="16"/>
      <c r="E63" s="16"/>
      <c r="F63" s="36"/>
      <c r="G63" s="16"/>
      <c r="H63" s="16"/>
      <c r="I63" s="16"/>
      <c r="J63" s="74">
        <f t="shared" si="0"/>
        <v>-7633.74</v>
      </c>
      <c r="K63" s="43"/>
      <c r="L63" s="65">
        <f>L10-L60</f>
        <v>-19.084350000000001</v>
      </c>
      <c r="M63" s="13"/>
    </row>
    <row r="64" spans="1:15" s="44" customFormat="1" ht="7.5" customHeight="1" thickTop="1" x14ac:dyDescent="0.3">
      <c r="A64" s="15"/>
      <c r="B64" s="96"/>
      <c r="C64" s="96"/>
      <c r="D64" s="96"/>
      <c r="E64" s="96"/>
      <c r="F64" s="25"/>
      <c r="G64" s="96"/>
      <c r="H64" s="96"/>
      <c r="I64" s="96"/>
      <c r="J64" s="58"/>
      <c r="K64" s="12"/>
      <c r="L64" s="62"/>
      <c r="M64" s="13"/>
    </row>
    <row r="65" spans="1:13" s="44" customFormat="1" x14ac:dyDescent="0.3">
      <c r="A65" s="15"/>
      <c r="B65" s="21" t="s">
        <v>15</v>
      </c>
      <c r="C65" s="96"/>
      <c r="D65" s="96"/>
      <c r="E65" s="96"/>
      <c r="F65" s="25"/>
      <c r="G65" s="96"/>
      <c r="H65" s="96"/>
      <c r="I65" s="96"/>
      <c r="J65" s="58"/>
      <c r="K65" s="12"/>
      <c r="L65" s="66"/>
      <c r="M65" s="13"/>
    </row>
    <row r="66" spans="1:13" s="44" customFormat="1" ht="18" customHeight="1" x14ac:dyDescent="0.3">
      <c r="A66" s="15"/>
      <c r="B66" s="126" t="s">
        <v>52</v>
      </c>
      <c r="C66" s="126"/>
      <c r="D66" s="126"/>
      <c r="E66" s="127"/>
      <c r="F66" s="127"/>
      <c r="G66" s="127"/>
      <c r="H66" s="127"/>
      <c r="I66" s="127"/>
      <c r="J66" s="93">
        <f>L66*$L$1</f>
        <v>1200</v>
      </c>
      <c r="K66" s="12"/>
      <c r="L66" s="91">
        <v>3</v>
      </c>
      <c r="M66" s="13"/>
    </row>
    <row r="67" spans="1:13" s="44" customFormat="1" ht="18" customHeight="1" x14ac:dyDescent="0.3">
      <c r="A67" s="15"/>
      <c r="B67" s="132" t="s">
        <v>53</v>
      </c>
      <c r="C67" s="132"/>
      <c r="D67" s="132"/>
      <c r="E67" s="127"/>
      <c r="F67" s="127"/>
      <c r="G67" s="127"/>
      <c r="H67" s="127"/>
      <c r="I67" s="127"/>
      <c r="J67" s="93">
        <f t="shared" ref="J67:J72" si="3">L67*$L$1</f>
        <v>14000</v>
      </c>
      <c r="K67" s="12"/>
      <c r="L67" s="91">
        <v>35</v>
      </c>
      <c r="M67" s="13"/>
    </row>
    <row r="68" spans="1:13" s="44" customFormat="1" ht="18" customHeight="1" x14ac:dyDescent="0.3">
      <c r="A68" s="15"/>
      <c r="B68" s="132" t="s">
        <v>54</v>
      </c>
      <c r="C68" s="132"/>
      <c r="D68" s="132"/>
      <c r="E68" s="127"/>
      <c r="F68" s="127"/>
      <c r="G68" s="127"/>
      <c r="H68" s="127"/>
      <c r="I68" s="127"/>
      <c r="J68" s="93">
        <f t="shared" si="3"/>
        <v>4400</v>
      </c>
      <c r="K68" s="12"/>
      <c r="L68" s="91">
        <v>11</v>
      </c>
      <c r="M68" s="13"/>
    </row>
    <row r="69" spans="1:13" s="44" customFormat="1" ht="18" customHeight="1" x14ac:dyDescent="0.3">
      <c r="A69" s="15"/>
      <c r="B69" s="126" t="s">
        <v>55</v>
      </c>
      <c r="C69" s="126"/>
      <c r="D69" s="126"/>
      <c r="E69" s="127"/>
      <c r="F69" s="127"/>
      <c r="G69" s="127"/>
      <c r="H69" s="127"/>
      <c r="I69" s="127"/>
      <c r="J69" s="93">
        <f t="shared" si="3"/>
        <v>0</v>
      </c>
      <c r="K69" s="12"/>
      <c r="L69" s="110"/>
      <c r="M69" s="13"/>
    </row>
    <row r="70" spans="1:13" s="44" customFormat="1" ht="18" customHeight="1" x14ac:dyDescent="0.3">
      <c r="A70" s="15"/>
      <c r="B70" s="126" t="s">
        <v>56</v>
      </c>
      <c r="C70" s="126"/>
      <c r="D70" s="126"/>
      <c r="E70" s="127"/>
      <c r="F70" s="127"/>
      <c r="G70" s="127"/>
      <c r="H70" s="127"/>
      <c r="I70" s="127"/>
      <c r="J70" s="93">
        <f t="shared" si="3"/>
        <v>568</v>
      </c>
      <c r="K70" s="12"/>
      <c r="L70" s="91">
        <v>1.42</v>
      </c>
      <c r="M70" s="13"/>
    </row>
    <row r="71" spans="1:13" s="44" customFormat="1" ht="18" customHeight="1" x14ac:dyDescent="0.3">
      <c r="A71" s="15"/>
      <c r="B71" s="126" t="s">
        <v>57</v>
      </c>
      <c r="C71" s="126"/>
      <c r="D71" s="126"/>
      <c r="E71" s="127"/>
      <c r="F71" s="127"/>
      <c r="G71" s="127"/>
      <c r="H71" s="127"/>
      <c r="I71" s="127"/>
      <c r="J71" s="93">
        <f t="shared" si="3"/>
        <v>0</v>
      </c>
      <c r="K71" s="12"/>
      <c r="L71" s="110"/>
      <c r="M71" s="13"/>
    </row>
    <row r="72" spans="1:13" s="44" customFormat="1" ht="18" customHeight="1" x14ac:dyDescent="0.3">
      <c r="A72" s="15"/>
      <c r="B72" s="126" t="s">
        <v>61</v>
      </c>
      <c r="C72" s="126"/>
      <c r="D72" s="126"/>
      <c r="E72" s="127"/>
      <c r="F72" s="127"/>
      <c r="G72" s="127"/>
      <c r="H72" s="127"/>
      <c r="I72" s="127"/>
      <c r="J72" s="93">
        <f t="shared" si="3"/>
        <v>21192</v>
      </c>
      <c r="K72" s="12"/>
      <c r="L72" s="91">
        <v>52.98</v>
      </c>
      <c r="M72" s="13"/>
    </row>
    <row r="73" spans="1:13" s="44" customFormat="1" ht="7.5" customHeight="1" x14ac:dyDescent="0.3">
      <c r="A73" s="15"/>
      <c r="B73" s="96"/>
      <c r="C73" s="96"/>
      <c r="D73" s="96"/>
      <c r="E73" s="96"/>
      <c r="F73" s="25"/>
      <c r="G73" s="96"/>
      <c r="H73" s="96"/>
      <c r="I73" s="96"/>
      <c r="J73" s="58"/>
      <c r="K73" s="12"/>
      <c r="L73" s="62"/>
      <c r="M73" s="13"/>
    </row>
    <row r="74" spans="1:13" s="44" customFormat="1" x14ac:dyDescent="0.3">
      <c r="A74" s="15"/>
      <c r="B74" s="16" t="s">
        <v>14</v>
      </c>
      <c r="C74" s="96"/>
      <c r="D74" s="96"/>
      <c r="E74" s="96"/>
      <c r="F74" s="25"/>
      <c r="G74" s="96"/>
      <c r="H74" s="96"/>
      <c r="I74" s="96"/>
      <c r="J74" s="73">
        <f t="shared" ref="J74:J80" si="4">L74*$L$1</f>
        <v>41360</v>
      </c>
      <c r="K74" s="43"/>
      <c r="L74" s="63">
        <f>SUM(L65:L72)</f>
        <v>103.4</v>
      </c>
      <c r="M74" s="13"/>
    </row>
    <row r="75" spans="1:13" s="44" customFormat="1" x14ac:dyDescent="0.3">
      <c r="A75" s="15"/>
      <c r="B75" s="16" t="s">
        <v>13</v>
      </c>
      <c r="C75" s="96"/>
      <c r="D75" s="96"/>
      <c r="E75" s="96"/>
      <c r="F75" s="25"/>
      <c r="G75" s="96"/>
      <c r="H75" s="96"/>
      <c r="I75" s="96"/>
      <c r="J75" s="73">
        <f t="shared" si="4"/>
        <v>1181.7142857142858</v>
      </c>
      <c r="K75" s="43"/>
      <c r="L75" s="64">
        <f>L74/D7</f>
        <v>2.9542857142857146</v>
      </c>
      <c r="M75" s="13"/>
    </row>
    <row r="76" spans="1:13" s="44" customFormat="1" x14ac:dyDescent="0.3">
      <c r="A76" s="15"/>
      <c r="B76" s="96"/>
      <c r="C76" s="96"/>
      <c r="D76" s="96"/>
      <c r="E76" s="96"/>
      <c r="F76" s="25"/>
      <c r="G76" s="96"/>
      <c r="H76" s="96"/>
      <c r="I76" s="96"/>
      <c r="J76" s="58"/>
      <c r="K76" s="12"/>
      <c r="L76" s="62"/>
      <c r="M76" s="13"/>
    </row>
    <row r="77" spans="1:13" s="44" customFormat="1" x14ac:dyDescent="0.3">
      <c r="A77" s="15"/>
      <c r="B77" s="16" t="s">
        <v>12</v>
      </c>
      <c r="C77" s="96"/>
      <c r="D77" s="96"/>
      <c r="E77" s="96"/>
      <c r="F77" s="25"/>
      <c r="G77" s="96"/>
      <c r="H77" s="96"/>
      <c r="I77" s="96"/>
      <c r="J77" s="73">
        <f t="shared" si="4"/>
        <v>90993.74</v>
      </c>
      <c r="K77" s="43"/>
      <c r="L77" s="63">
        <f>L60+L74</f>
        <v>227.48435000000001</v>
      </c>
      <c r="M77" s="13"/>
    </row>
    <row r="78" spans="1:13" s="44" customFormat="1" x14ac:dyDescent="0.3">
      <c r="A78" s="15"/>
      <c r="B78" s="16" t="s">
        <v>11</v>
      </c>
      <c r="C78" s="96"/>
      <c r="D78" s="96"/>
      <c r="E78" s="96"/>
      <c r="F78" s="25"/>
      <c r="G78" s="96"/>
      <c r="H78" s="96"/>
      <c r="I78" s="96"/>
      <c r="J78" s="73">
        <f t="shared" si="4"/>
        <v>2599.8211428571431</v>
      </c>
      <c r="K78" s="43"/>
      <c r="L78" s="64">
        <f>L77/D7</f>
        <v>6.4995528571428576</v>
      </c>
      <c r="M78" s="13"/>
    </row>
    <row r="79" spans="1:13" s="44" customFormat="1" x14ac:dyDescent="0.3">
      <c r="A79" s="15"/>
      <c r="B79" s="96"/>
      <c r="C79" s="96"/>
      <c r="D79" s="96"/>
      <c r="E79" s="96"/>
      <c r="F79" s="25"/>
      <c r="G79" s="96"/>
      <c r="H79" s="96"/>
      <c r="I79" s="96"/>
      <c r="J79" s="72"/>
      <c r="K79" s="12"/>
      <c r="L79" s="62"/>
      <c r="M79" s="13"/>
    </row>
    <row r="80" spans="1:13" ht="18" thickBot="1" x14ac:dyDescent="0.35">
      <c r="A80" s="15"/>
      <c r="B80" s="16" t="s">
        <v>10</v>
      </c>
      <c r="C80" s="16"/>
      <c r="D80" s="16"/>
      <c r="E80" s="16"/>
      <c r="F80" s="36"/>
      <c r="G80" s="16"/>
      <c r="H80" s="16"/>
      <c r="I80" s="16"/>
      <c r="J80" s="74">
        <f t="shared" si="4"/>
        <v>-48993.740000000005</v>
      </c>
      <c r="K80" s="43"/>
      <c r="L80" s="65">
        <f>L10-L77</f>
        <v>-122.48435000000001</v>
      </c>
      <c r="M80" s="13"/>
    </row>
    <row r="81" spans="1:26" ht="18" thickTop="1" x14ac:dyDescent="0.3">
      <c r="A81" s="15"/>
      <c r="B81" s="96"/>
      <c r="C81" s="96"/>
      <c r="D81" s="96"/>
      <c r="E81" s="96"/>
      <c r="F81" s="25"/>
      <c r="G81" s="96"/>
      <c r="H81" s="96"/>
      <c r="I81" s="96"/>
      <c r="J81" s="58"/>
      <c r="K81" s="12"/>
      <c r="L81" s="58"/>
      <c r="M81" s="13"/>
    </row>
    <row r="82" spans="1:26" x14ac:dyDescent="0.3">
      <c r="A82" s="15"/>
      <c r="B82" s="96" t="s">
        <v>9</v>
      </c>
      <c r="C82" s="96"/>
      <c r="D82" s="96"/>
      <c r="E82" s="96"/>
      <c r="F82" s="25"/>
      <c r="G82" s="96"/>
      <c r="H82" s="96"/>
      <c r="I82" s="96"/>
      <c r="J82" s="67"/>
      <c r="K82" s="96"/>
      <c r="L82" s="67"/>
      <c r="M82" s="23"/>
    </row>
    <row r="83" spans="1:26" s="3" customFormat="1" x14ac:dyDescent="0.3">
      <c r="A83" s="29"/>
      <c r="B83" s="128"/>
      <c r="C83" s="128"/>
      <c r="D83" s="128"/>
      <c r="E83" s="128"/>
      <c r="F83" s="128"/>
      <c r="G83" s="128"/>
      <c r="H83" s="128"/>
      <c r="I83" s="128"/>
      <c r="J83" s="128"/>
      <c r="K83" s="128"/>
      <c r="L83" s="128"/>
      <c r="M83" s="28"/>
      <c r="N83" s="45"/>
      <c r="O83" s="45"/>
      <c r="P83" s="45"/>
      <c r="Q83" s="45"/>
      <c r="R83" s="45"/>
      <c r="S83" s="45"/>
      <c r="T83" s="45"/>
      <c r="U83" s="45"/>
      <c r="V83" s="45"/>
      <c r="W83" s="45"/>
      <c r="X83" s="45"/>
      <c r="Y83" s="45"/>
      <c r="Z83" s="45"/>
    </row>
    <row r="84" spans="1:26" s="3" customFormat="1" x14ac:dyDescent="0.3">
      <c r="A84" s="29"/>
      <c r="B84" s="129"/>
      <c r="C84" s="129"/>
      <c r="D84" s="129"/>
      <c r="E84" s="129"/>
      <c r="F84" s="129"/>
      <c r="G84" s="129"/>
      <c r="H84" s="129"/>
      <c r="I84" s="129"/>
      <c r="J84" s="129"/>
      <c r="K84" s="129"/>
      <c r="L84" s="129"/>
      <c r="M84" s="28"/>
      <c r="N84" s="45"/>
      <c r="O84" s="45"/>
      <c r="P84" s="45"/>
      <c r="Q84" s="45"/>
      <c r="R84" s="45"/>
      <c r="S84" s="45"/>
      <c r="T84" s="45"/>
      <c r="U84" s="45"/>
      <c r="V84" s="45"/>
      <c r="W84" s="45"/>
      <c r="X84" s="45"/>
      <c r="Y84" s="45"/>
      <c r="Z84" s="45"/>
    </row>
    <row r="85" spans="1:26" s="3" customFormat="1" x14ac:dyDescent="0.3">
      <c r="A85" s="29"/>
      <c r="B85" s="125"/>
      <c r="C85" s="125"/>
      <c r="D85" s="125"/>
      <c r="E85" s="125"/>
      <c r="F85" s="125"/>
      <c r="G85" s="125"/>
      <c r="H85" s="125"/>
      <c r="I85" s="125"/>
      <c r="J85" s="125"/>
      <c r="K85" s="125"/>
      <c r="L85" s="125"/>
      <c r="M85" s="28"/>
      <c r="N85" s="45"/>
      <c r="O85" s="45"/>
      <c r="P85" s="45"/>
      <c r="Q85" s="45"/>
      <c r="R85" s="45"/>
      <c r="S85" s="45"/>
      <c r="T85" s="45"/>
      <c r="U85" s="45"/>
      <c r="V85" s="45"/>
      <c r="W85" s="45"/>
      <c r="X85" s="45"/>
      <c r="Y85" s="45"/>
      <c r="Z85" s="45"/>
    </row>
    <row r="86" spans="1:26" s="3" customFormat="1" x14ac:dyDescent="0.3">
      <c r="A86" s="29"/>
      <c r="B86" s="125"/>
      <c r="C86" s="125"/>
      <c r="D86" s="125"/>
      <c r="E86" s="125"/>
      <c r="F86" s="125"/>
      <c r="G86" s="125"/>
      <c r="H86" s="125"/>
      <c r="I86" s="125"/>
      <c r="J86" s="125"/>
      <c r="K86" s="125"/>
      <c r="L86" s="125"/>
      <c r="M86" s="28"/>
      <c r="N86" s="45"/>
      <c r="O86" s="45"/>
      <c r="P86" s="45"/>
      <c r="Q86" s="45"/>
      <c r="R86" s="45"/>
      <c r="S86" s="45"/>
      <c r="T86" s="45"/>
      <c r="U86" s="45"/>
      <c r="V86" s="45"/>
      <c r="W86" s="45"/>
      <c r="X86" s="45"/>
      <c r="Y86" s="45"/>
      <c r="Z86" s="45"/>
    </row>
    <row r="87" spans="1:26" s="3" customFormat="1" x14ac:dyDescent="0.3">
      <c r="A87" s="29"/>
      <c r="B87" s="125"/>
      <c r="C87" s="125"/>
      <c r="D87" s="125"/>
      <c r="E87" s="125"/>
      <c r="F87" s="125"/>
      <c r="G87" s="125"/>
      <c r="H87" s="125"/>
      <c r="I87" s="125"/>
      <c r="J87" s="125"/>
      <c r="K87" s="125"/>
      <c r="L87" s="125"/>
      <c r="M87" s="28"/>
      <c r="N87" s="45"/>
      <c r="O87" s="45"/>
      <c r="P87" s="45"/>
      <c r="Q87" s="45"/>
      <c r="R87" s="45"/>
      <c r="S87" s="45"/>
      <c r="T87" s="45"/>
      <c r="U87" s="45"/>
      <c r="V87" s="45"/>
      <c r="W87" s="45"/>
      <c r="X87" s="45"/>
      <c r="Y87" s="45"/>
      <c r="Z87" s="45"/>
    </row>
    <row r="88" spans="1:26" x14ac:dyDescent="0.3">
      <c r="A88" s="15"/>
      <c r="B88" s="96"/>
      <c r="C88" s="96"/>
      <c r="D88" s="96"/>
      <c r="E88" s="96"/>
      <c r="F88" s="25"/>
      <c r="G88" s="96"/>
      <c r="H88" s="96"/>
      <c r="I88" s="96"/>
      <c r="J88" s="67"/>
      <c r="K88" s="96"/>
      <c r="L88" s="67"/>
      <c r="M88" s="23"/>
    </row>
    <row r="89" spans="1:26" x14ac:dyDescent="0.3">
      <c r="A89" s="15"/>
      <c r="B89" s="21" t="s">
        <v>8</v>
      </c>
      <c r="C89" s="96"/>
      <c r="D89" s="22" t="s">
        <v>7</v>
      </c>
      <c r="E89" s="96"/>
      <c r="F89" s="25" t="s">
        <v>6</v>
      </c>
      <c r="G89" s="96"/>
      <c r="H89" s="22" t="s">
        <v>5</v>
      </c>
      <c r="I89" s="96"/>
      <c r="J89" s="67"/>
      <c r="K89" s="96"/>
      <c r="L89" s="67"/>
      <c r="M89" s="23"/>
    </row>
    <row r="90" spans="1:26" x14ac:dyDescent="0.3">
      <c r="A90" s="15"/>
      <c r="B90" s="96"/>
      <c r="C90" s="96"/>
      <c r="D90" s="9">
        <v>0.1</v>
      </c>
      <c r="E90" s="96"/>
      <c r="F90" s="25"/>
      <c r="G90" s="96"/>
      <c r="H90" s="9">
        <v>0.1</v>
      </c>
      <c r="I90" s="96"/>
      <c r="J90" s="67"/>
      <c r="K90" s="96"/>
      <c r="L90" s="67"/>
      <c r="M90" s="23"/>
    </row>
    <row r="91" spans="1:26" x14ac:dyDescent="0.3">
      <c r="A91" s="15"/>
      <c r="B91" s="96"/>
      <c r="C91" s="96"/>
      <c r="D91" s="52"/>
      <c r="E91" s="16"/>
      <c r="F91" s="35" t="s">
        <v>3</v>
      </c>
      <c r="G91" s="16"/>
      <c r="H91" s="52"/>
      <c r="I91" s="96"/>
      <c r="J91" s="67"/>
      <c r="K91" s="96"/>
      <c r="L91" s="67"/>
      <c r="M91" s="23"/>
    </row>
    <row r="92" spans="1:26" x14ac:dyDescent="0.3">
      <c r="A92" s="15"/>
      <c r="B92" s="24" t="s">
        <v>4</v>
      </c>
      <c r="C92" s="96"/>
      <c r="D92" s="52">
        <f>F92*(1-D90)</f>
        <v>31.5</v>
      </c>
      <c r="E92" s="16"/>
      <c r="F92" s="36">
        <f>D7</f>
        <v>35</v>
      </c>
      <c r="G92" s="16"/>
      <c r="H92" s="35">
        <f>F92*(1+H90)</f>
        <v>38.5</v>
      </c>
      <c r="I92" s="96"/>
      <c r="J92" s="67"/>
      <c r="K92" s="96"/>
      <c r="L92" s="67"/>
      <c r="M92" s="23"/>
    </row>
    <row r="93" spans="1:26" ht="4.5" customHeight="1" x14ac:dyDescent="0.3">
      <c r="A93" s="15"/>
      <c r="B93" s="96"/>
      <c r="C93" s="96"/>
      <c r="D93" s="96"/>
      <c r="E93" s="96"/>
      <c r="F93" s="25"/>
      <c r="G93" s="96"/>
      <c r="H93" s="96"/>
      <c r="I93" s="96"/>
      <c r="J93" s="67"/>
      <c r="K93" s="96"/>
      <c r="L93" s="67"/>
      <c r="M93" s="23"/>
    </row>
    <row r="94" spans="1:26" x14ac:dyDescent="0.3">
      <c r="A94" s="15"/>
      <c r="B94" s="96" t="s">
        <v>2</v>
      </c>
      <c r="C94" s="96"/>
      <c r="D94" s="26">
        <f>$L$60/D92</f>
        <v>3.9391857142857143</v>
      </c>
      <c r="E94" s="96"/>
      <c r="F94" s="26">
        <f>$L$60/F92</f>
        <v>3.545267142857143</v>
      </c>
      <c r="G94" s="96"/>
      <c r="H94" s="26">
        <f>$L$60/H92</f>
        <v>3.2229701298701299</v>
      </c>
      <c r="I94" s="96"/>
      <c r="J94" s="67"/>
      <c r="K94" s="96"/>
      <c r="L94" s="67"/>
      <c r="M94" s="23"/>
    </row>
    <row r="95" spans="1:26" ht="4.5" customHeight="1" x14ac:dyDescent="0.3">
      <c r="A95" s="15"/>
      <c r="B95" s="96"/>
      <c r="C95" s="96"/>
      <c r="D95" s="96"/>
      <c r="E95" s="96"/>
      <c r="F95" s="25"/>
      <c r="G95" s="96"/>
      <c r="H95" s="96"/>
      <c r="I95" s="96"/>
      <c r="J95" s="67"/>
      <c r="K95" s="96"/>
      <c r="L95" s="67"/>
      <c r="M95" s="23"/>
    </row>
    <row r="96" spans="1:26" s="44" customFormat="1" x14ac:dyDescent="0.3">
      <c r="A96" s="15"/>
      <c r="B96" s="96" t="s">
        <v>1</v>
      </c>
      <c r="C96" s="96"/>
      <c r="D96" s="26">
        <f>$L$74/D92</f>
        <v>3.2825396825396829</v>
      </c>
      <c r="E96" s="96"/>
      <c r="F96" s="26">
        <f>$L$74/F92</f>
        <v>2.9542857142857146</v>
      </c>
      <c r="G96" s="96"/>
      <c r="H96" s="26">
        <f>$L$74/H92</f>
        <v>2.6857142857142859</v>
      </c>
      <c r="I96" s="96"/>
      <c r="J96" s="67"/>
      <c r="K96" s="96"/>
      <c r="L96" s="67"/>
      <c r="M96" s="23"/>
    </row>
    <row r="97" spans="1:13" s="44" customFormat="1" ht="3.75" customHeight="1" x14ac:dyDescent="0.3">
      <c r="A97" s="15"/>
      <c r="B97" s="96"/>
      <c r="C97" s="96"/>
      <c r="D97" s="96"/>
      <c r="E97" s="96"/>
      <c r="F97" s="25"/>
      <c r="G97" s="96"/>
      <c r="H97" s="96"/>
      <c r="I97" s="96"/>
      <c r="J97" s="67"/>
      <c r="K97" s="96"/>
      <c r="L97" s="67"/>
      <c r="M97" s="23"/>
    </row>
    <row r="98" spans="1:13" s="44" customFormat="1" x14ac:dyDescent="0.3">
      <c r="A98" s="15"/>
      <c r="B98" s="96" t="s">
        <v>0</v>
      </c>
      <c r="C98" s="96"/>
      <c r="D98" s="26">
        <f>$L$77/D92</f>
        <v>7.2217253968253967</v>
      </c>
      <c r="E98" s="96"/>
      <c r="F98" s="26">
        <f>$L$77/F92</f>
        <v>6.4995528571428576</v>
      </c>
      <c r="G98" s="96"/>
      <c r="H98" s="26">
        <f>$L$77/H92</f>
        <v>5.9086844155844158</v>
      </c>
      <c r="I98" s="96"/>
      <c r="J98" s="67"/>
      <c r="K98" s="96"/>
      <c r="L98" s="67"/>
      <c r="M98" s="23"/>
    </row>
    <row r="99" spans="1:13" s="44" customFormat="1" ht="5.25" customHeight="1" x14ac:dyDescent="0.3">
      <c r="A99" s="15"/>
      <c r="B99" s="96"/>
      <c r="C99" s="96"/>
      <c r="D99" s="96"/>
      <c r="E99" s="96"/>
      <c r="F99" s="25"/>
      <c r="G99" s="96"/>
      <c r="H99" s="96"/>
      <c r="I99" s="96"/>
      <c r="J99" s="67"/>
      <c r="K99" s="96"/>
      <c r="L99" s="67"/>
      <c r="M99" s="23"/>
    </row>
    <row r="100" spans="1:13" s="44" customFormat="1" x14ac:dyDescent="0.3">
      <c r="A100" s="15"/>
      <c r="B100" s="96"/>
      <c r="C100" s="96"/>
      <c r="D100" s="96"/>
      <c r="E100" s="96"/>
      <c r="F100" s="25"/>
      <c r="G100" s="96"/>
      <c r="H100" s="96"/>
      <c r="I100" s="96"/>
      <c r="J100" s="67"/>
      <c r="K100" s="96"/>
      <c r="L100" s="67"/>
      <c r="M100" s="23"/>
    </row>
    <row r="101" spans="1:13" s="44" customFormat="1" x14ac:dyDescent="0.3">
      <c r="A101" s="15"/>
      <c r="B101" s="96"/>
      <c r="C101" s="96"/>
      <c r="D101" s="16"/>
      <c r="E101" s="16"/>
      <c r="F101" s="36" t="s">
        <v>4</v>
      </c>
      <c r="G101" s="16"/>
      <c r="H101" s="16"/>
      <c r="I101" s="96"/>
      <c r="J101" s="67"/>
      <c r="K101" s="96"/>
      <c r="L101" s="67"/>
      <c r="M101" s="23"/>
    </row>
    <row r="102" spans="1:13" s="44" customFormat="1" x14ac:dyDescent="0.3">
      <c r="A102" s="15"/>
      <c r="B102" s="24" t="s">
        <v>3</v>
      </c>
      <c r="C102" s="96"/>
      <c r="D102" s="20">
        <f>F102*(1-D90)</f>
        <v>2.7</v>
      </c>
      <c r="E102" s="16"/>
      <c r="F102" s="53">
        <f>H7</f>
        <v>3</v>
      </c>
      <c r="G102" s="16"/>
      <c r="H102" s="20">
        <f>F102*(1+H90)</f>
        <v>3.3000000000000003</v>
      </c>
      <c r="I102" s="96"/>
      <c r="J102" s="67"/>
      <c r="K102" s="96"/>
      <c r="L102" s="67"/>
      <c r="M102" s="23"/>
    </row>
    <row r="103" spans="1:13" s="44" customFormat="1" ht="4.5" customHeight="1" x14ac:dyDescent="0.3">
      <c r="A103" s="15"/>
      <c r="B103" s="96"/>
      <c r="C103" s="96"/>
      <c r="D103" s="96"/>
      <c r="E103" s="96"/>
      <c r="F103" s="25"/>
      <c r="G103" s="96"/>
      <c r="H103" s="96"/>
      <c r="I103" s="96"/>
      <c r="J103" s="67"/>
      <c r="K103" s="96"/>
      <c r="L103" s="67"/>
      <c r="M103" s="23"/>
    </row>
    <row r="104" spans="1:13" s="44" customFormat="1" x14ac:dyDescent="0.3">
      <c r="A104" s="15"/>
      <c r="B104" s="96" t="s">
        <v>2</v>
      </c>
      <c r="C104" s="96"/>
      <c r="D104" s="27">
        <f>$L$60/D102</f>
        <v>45.957166666666666</v>
      </c>
      <c r="E104" s="96"/>
      <c r="F104" s="27">
        <f>$L$60/F102</f>
        <v>41.361449999999998</v>
      </c>
      <c r="G104" s="96"/>
      <c r="H104" s="27">
        <f>$L$60/H102</f>
        <v>37.601318181818179</v>
      </c>
      <c r="I104" s="96"/>
      <c r="J104" s="67"/>
      <c r="K104" s="96"/>
      <c r="L104" s="67"/>
      <c r="M104" s="23"/>
    </row>
    <row r="105" spans="1:13" s="44" customFormat="1" ht="3" customHeight="1" x14ac:dyDescent="0.3">
      <c r="A105" s="15"/>
      <c r="B105" s="96"/>
      <c r="C105" s="96"/>
      <c r="D105" s="96"/>
      <c r="E105" s="96"/>
      <c r="F105" s="25"/>
      <c r="G105" s="96"/>
      <c r="H105" s="96"/>
      <c r="I105" s="96"/>
      <c r="J105" s="67"/>
      <c r="K105" s="96"/>
      <c r="L105" s="67"/>
      <c r="M105" s="23"/>
    </row>
    <row r="106" spans="1:13" s="44" customFormat="1" x14ac:dyDescent="0.3">
      <c r="A106" s="15"/>
      <c r="B106" s="96" t="s">
        <v>1</v>
      </c>
      <c r="C106" s="96"/>
      <c r="D106" s="27">
        <f>$L$74/D102</f>
        <v>38.296296296296298</v>
      </c>
      <c r="E106" s="96"/>
      <c r="F106" s="27">
        <f>$L$74/F102</f>
        <v>34.466666666666669</v>
      </c>
      <c r="G106" s="96"/>
      <c r="H106" s="27">
        <f>$L$74/H102</f>
        <v>31.333333333333332</v>
      </c>
      <c r="I106" s="96"/>
      <c r="J106" s="67"/>
      <c r="K106" s="96"/>
      <c r="L106" s="67"/>
      <c r="M106" s="23"/>
    </row>
    <row r="107" spans="1:13" s="44" customFormat="1" ht="3.75" customHeight="1" x14ac:dyDescent="0.3">
      <c r="A107" s="15"/>
      <c r="B107" s="96"/>
      <c r="C107" s="96"/>
      <c r="D107" s="96"/>
      <c r="E107" s="96"/>
      <c r="F107" s="25"/>
      <c r="G107" s="96"/>
      <c r="H107" s="96"/>
      <c r="I107" s="96"/>
      <c r="J107" s="67"/>
      <c r="K107" s="96"/>
      <c r="L107" s="67"/>
      <c r="M107" s="23"/>
    </row>
    <row r="108" spans="1:13" s="44" customFormat="1" x14ac:dyDescent="0.3">
      <c r="A108" s="15"/>
      <c r="B108" s="96" t="s">
        <v>0</v>
      </c>
      <c r="C108" s="96"/>
      <c r="D108" s="27">
        <f>$L$77/D102</f>
        <v>84.253462962962956</v>
      </c>
      <c r="E108" s="96"/>
      <c r="F108" s="27">
        <f>$L$77/F102</f>
        <v>75.828116666666673</v>
      </c>
      <c r="G108" s="96"/>
      <c r="H108" s="27">
        <f>$L$77/H102</f>
        <v>68.934651515151515</v>
      </c>
      <c r="I108" s="96"/>
      <c r="J108" s="67"/>
      <c r="K108" s="96"/>
      <c r="L108" s="67"/>
      <c r="M108" s="23"/>
    </row>
    <row r="109" spans="1:13" s="44" customFormat="1" ht="5.25" customHeight="1" thickBot="1" x14ac:dyDescent="0.35">
      <c r="A109" s="19"/>
      <c r="B109" s="14"/>
      <c r="C109" s="14"/>
      <c r="D109" s="14"/>
      <c r="E109" s="14"/>
      <c r="F109" s="47"/>
      <c r="G109" s="14"/>
      <c r="H109" s="14"/>
      <c r="I109" s="14"/>
      <c r="J109" s="68"/>
      <c r="K109" s="14"/>
      <c r="L109" s="68"/>
      <c r="M109" s="48"/>
    </row>
    <row r="110" spans="1:13" s="44" customFormat="1" x14ac:dyDescent="0.3">
      <c r="F110" s="46"/>
      <c r="J110" s="69"/>
      <c r="L110" s="69"/>
    </row>
    <row r="111" spans="1:13" s="44" customFormat="1" x14ac:dyDescent="0.3">
      <c r="F111" s="46"/>
      <c r="J111" s="69"/>
      <c r="L111" s="69"/>
    </row>
    <row r="112" spans="1:13" s="44" customFormat="1" x14ac:dyDescent="0.3">
      <c r="F112" s="46"/>
      <c r="J112" s="69"/>
      <c r="L112" s="69"/>
    </row>
    <row r="113" spans="6:12" s="44" customFormat="1" x14ac:dyDescent="0.3">
      <c r="F113" s="46"/>
      <c r="J113" s="69"/>
      <c r="L113" s="69"/>
    </row>
    <row r="114" spans="6:12" s="44" customFormat="1" x14ac:dyDescent="0.3">
      <c r="F114" s="46"/>
      <c r="J114" s="69"/>
      <c r="L114" s="69"/>
    </row>
    <row r="115" spans="6:12" s="44" customFormat="1" x14ac:dyDescent="0.3">
      <c r="F115" s="46"/>
      <c r="J115" s="69"/>
      <c r="L115" s="69"/>
    </row>
    <row r="116" spans="6:12" s="44" customFormat="1" x14ac:dyDescent="0.3">
      <c r="F116" s="46"/>
      <c r="J116" s="69"/>
      <c r="L116" s="69"/>
    </row>
    <row r="117" spans="6:12" s="44" customFormat="1" x14ac:dyDescent="0.3">
      <c r="F117" s="46"/>
      <c r="J117" s="69"/>
      <c r="L117" s="69"/>
    </row>
    <row r="118" spans="6:12" s="44" customFormat="1" x14ac:dyDescent="0.3">
      <c r="F118" s="46"/>
      <c r="J118" s="69"/>
      <c r="L118" s="69"/>
    </row>
    <row r="119" spans="6:12" s="44" customFormat="1" x14ac:dyDescent="0.3">
      <c r="F119" s="46"/>
      <c r="J119" s="69"/>
      <c r="L119" s="69"/>
    </row>
    <row r="120" spans="6:12" s="44" customFormat="1" x14ac:dyDescent="0.3">
      <c r="F120" s="46"/>
      <c r="J120" s="69"/>
      <c r="L120" s="69"/>
    </row>
    <row r="121" spans="6:12" s="44" customFormat="1" x14ac:dyDescent="0.3">
      <c r="F121" s="46"/>
      <c r="J121" s="69"/>
      <c r="L121" s="69"/>
    </row>
    <row r="122" spans="6:12" s="44" customFormat="1" x14ac:dyDescent="0.3">
      <c r="F122" s="46"/>
      <c r="J122" s="69"/>
      <c r="L122" s="69"/>
    </row>
    <row r="123" spans="6:12" s="44" customFormat="1" x14ac:dyDescent="0.3">
      <c r="F123" s="46"/>
      <c r="J123" s="69"/>
      <c r="L123" s="69"/>
    </row>
    <row r="124" spans="6:12" s="44" customFormat="1" x14ac:dyDescent="0.3">
      <c r="F124" s="46"/>
      <c r="J124" s="69"/>
      <c r="L124" s="69"/>
    </row>
    <row r="125" spans="6:12" s="44" customFormat="1" x14ac:dyDescent="0.3">
      <c r="F125" s="46"/>
      <c r="J125" s="69"/>
      <c r="L125" s="69"/>
    </row>
    <row r="126" spans="6:12" s="44" customFormat="1" x14ac:dyDescent="0.3">
      <c r="F126" s="46"/>
      <c r="J126" s="69"/>
      <c r="L126" s="69"/>
    </row>
    <row r="127" spans="6:12" s="44" customFormat="1" x14ac:dyDescent="0.3">
      <c r="F127" s="46"/>
      <c r="J127" s="69"/>
      <c r="L127" s="69"/>
    </row>
    <row r="128" spans="6:12" s="44" customFormat="1" x14ac:dyDescent="0.3">
      <c r="F128" s="46"/>
      <c r="J128" s="69"/>
      <c r="L128" s="69"/>
    </row>
    <row r="129" spans="6:12" s="44" customFormat="1" x14ac:dyDescent="0.3">
      <c r="F129" s="46"/>
      <c r="J129" s="69"/>
      <c r="L129" s="69"/>
    </row>
    <row r="130" spans="6:12" s="44" customFormat="1" x14ac:dyDescent="0.3">
      <c r="F130" s="46"/>
      <c r="J130" s="69"/>
      <c r="L130" s="69"/>
    </row>
    <row r="131" spans="6:12" s="44" customFormat="1" x14ac:dyDescent="0.3">
      <c r="F131" s="46"/>
      <c r="J131" s="69"/>
      <c r="L131" s="69"/>
    </row>
    <row r="132" spans="6:12" s="44" customFormat="1" x14ac:dyDescent="0.3">
      <c r="F132" s="46"/>
      <c r="J132" s="69"/>
      <c r="L132" s="69"/>
    </row>
    <row r="133" spans="6:12" s="44" customFormat="1" x14ac:dyDescent="0.3">
      <c r="F133" s="46"/>
      <c r="J133" s="69"/>
      <c r="L133" s="69"/>
    </row>
    <row r="134" spans="6:12" s="44" customFormat="1" x14ac:dyDescent="0.3">
      <c r="F134" s="46"/>
      <c r="J134" s="69"/>
      <c r="L134" s="69"/>
    </row>
    <row r="135" spans="6:12" s="44" customFormat="1" x14ac:dyDescent="0.3">
      <c r="F135" s="46"/>
      <c r="J135" s="69"/>
      <c r="L135" s="69"/>
    </row>
    <row r="136" spans="6:12" s="44" customFormat="1" x14ac:dyDescent="0.3">
      <c r="F136" s="46"/>
      <c r="J136" s="69"/>
      <c r="L136" s="69"/>
    </row>
    <row r="137" spans="6:12" s="44" customFormat="1" x14ac:dyDescent="0.3">
      <c r="F137" s="46"/>
      <c r="J137" s="69"/>
      <c r="L137" s="69"/>
    </row>
    <row r="138" spans="6:12" s="44" customFormat="1" x14ac:dyDescent="0.3">
      <c r="F138" s="46"/>
      <c r="J138" s="69"/>
      <c r="L138" s="69"/>
    </row>
    <row r="139" spans="6:12" s="44" customFormat="1" x14ac:dyDescent="0.3">
      <c r="F139" s="46"/>
      <c r="J139" s="69"/>
      <c r="L139" s="69"/>
    </row>
    <row r="140" spans="6:12" s="44" customFormat="1" x14ac:dyDescent="0.3">
      <c r="F140" s="46"/>
      <c r="J140" s="69"/>
      <c r="L140" s="69"/>
    </row>
    <row r="141" spans="6:12" s="44" customFormat="1" x14ac:dyDescent="0.3">
      <c r="F141" s="46"/>
      <c r="J141" s="69"/>
      <c r="L141" s="69"/>
    </row>
    <row r="142" spans="6:12" s="44" customFormat="1" x14ac:dyDescent="0.3">
      <c r="F142" s="46"/>
      <c r="J142" s="69"/>
      <c r="L142" s="69"/>
    </row>
    <row r="143" spans="6:12" s="44" customFormat="1" x14ac:dyDescent="0.3">
      <c r="F143" s="46"/>
      <c r="J143" s="69"/>
      <c r="L143" s="69"/>
    </row>
    <row r="144" spans="6:12" s="44" customFormat="1" x14ac:dyDescent="0.3">
      <c r="F144" s="46"/>
      <c r="J144" s="69"/>
      <c r="L144" s="69"/>
    </row>
    <row r="145" spans="6:12" s="44" customFormat="1" x14ac:dyDescent="0.3">
      <c r="F145" s="46"/>
      <c r="J145" s="69"/>
      <c r="L145" s="69"/>
    </row>
    <row r="146" spans="6:12" s="44" customFormat="1" x14ac:dyDescent="0.3">
      <c r="F146" s="46"/>
      <c r="J146" s="69"/>
      <c r="L146" s="69"/>
    </row>
    <row r="147" spans="6:12" s="44" customFormat="1" x14ac:dyDescent="0.3">
      <c r="F147" s="46"/>
      <c r="J147" s="69"/>
      <c r="L147" s="69"/>
    </row>
    <row r="148" spans="6:12" s="44" customFormat="1" x14ac:dyDescent="0.3">
      <c r="F148" s="46"/>
      <c r="J148" s="69"/>
      <c r="L148" s="69"/>
    </row>
    <row r="149" spans="6:12" s="44" customFormat="1" x14ac:dyDescent="0.3">
      <c r="F149" s="46"/>
      <c r="J149" s="69"/>
      <c r="L149" s="69"/>
    </row>
    <row r="150" spans="6:12" s="44" customFormat="1" x14ac:dyDescent="0.3">
      <c r="F150" s="46"/>
      <c r="J150" s="69"/>
      <c r="L150" s="69"/>
    </row>
    <row r="151" spans="6:12" s="44" customFormat="1" x14ac:dyDescent="0.3">
      <c r="F151" s="46"/>
      <c r="J151" s="69"/>
      <c r="L151" s="69"/>
    </row>
    <row r="152" spans="6:12" s="44" customFormat="1" x14ac:dyDescent="0.3">
      <c r="F152" s="46"/>
      <c r="J152" s="69"/>
      <c r="L152" s="69"/>
    </row>
    <row r="153" spans="6:12" s="44" customFormat="1" x14ac:dyDescent="0.3">
      <c r="F153" s="46"/>
      <c r="J153" s="69"/>
      <c r="L153" s="69"/>
    </row>
    <row r="154" spans="6:12" s="44" customFormat="1" x14ac:dyDescent="0.3">
      <c r="F154" s="46"/>
      <c r="J154" s="69"/>
      <c r="L154" s="69"/>
    </row>
    <row r="155" spans="6:12" s="44" customFormat="1" x14ac:dyDescent="0.3">
      <c r="F155" s="46"/>
      <c r="J155" s="69"/>
      <c r="L155" s="69"/>
    </row>
    <row r="156" spans="6:12" s="44" customFormat="1" x14ac:dyDescent="0.3">
      <c r="F156" s="46"/>
      <c r="J156" s="69"/>
      <c r="L156" s="69"/>
    </row>
    <row r="157" spans="6:12" s="44" customFormat="1" x14ac:dyDescent="0.3">
      <c r="F157" s="46"/>
      <c r="J157" s="69"/>
      <c r="L157" s="69"/>
    </row>
    <row r="158" spans="6:12" s="44" customFormat="1" x14ac:dyDescent="0.3">
      <c r="F158" s="46"/>
      <c r="J158" s="69"/>
      <c r="L158" s="69"/>
    </row>
    <row r="159" spans="6:12" s="44" customFormat="1" x14ac:dyDescent="0.3">
      <c r="F159" s="46"/>
      <c r="J159" s="69"/>
      <c r="L159" s="69"/>
    </row>
    <row r="160" spans="6:12" s="44" customFormat="1" x14ac:dyDescent="0.3">
      <c r="F160" s="46"/>
      <c r="J160" s="69"/>
      <c r="L160" s="69"/>
    </row>
    <row r="161" spans="6:12" s="44" customFormat="1" x14ac:dyDescent="0.3">
      <c r="F161" s="46"/>
      <c r="J161" s="69"/>
      <c r="L161" s="69"/>
    </row>
    <row r="162" spans="6:12" s="44" customFormat="1" x14ac:dyDescent="0.3">
      <c r="F162" s="46"/>
      <c r="J162" s="69"/>
      <c r="L162" s="69"/>
    </row>
    <row r="163" spans="6:12" s="44" customFormat="1" x14ac:dyDescent="0.3">
      <c r="F163" s="46"/>
      <c r="J163" s="69"/>
      <c r="L163" s="69"/>
    </row>
    <row r="164" spans="6:12" s="44" customFormat="1" x14ac:dyDescent="0.3">
      <c r="F164" s="46"/>
      <c r="J164" s="69"/>
      <c r="L164" s="69"/>
    </row>
    <row r="165" spans="6:12" s="44" customFormat="1" x14ac:dyDescent="0.3">
      <c r="F165" s="46"/>
      <c r="J165" s="69"/>
      <c r="L165" s="69"/>
    </row>
    <row r="166" spans="6:12" s="44" customFormat="1" x14ac:dyDescent="0.3">
      <c r="F166" s="46"/>
      <c r="J166" s="69"/>
      <c r="L166" s="69"/>
    </row>
    <row r="167" spans="6:12" s="44" customFormat="1" x14ac:dyDescent="0.3">
      <c r="F167" s="46"/>
      <c r="J167" s="69"/>
      <c r="L167" s="69"/>
    </row>
    <row r="168" spans="6:12" s="44" customFormat="1" x14ac:dyDescent="0.3">
      <c r="F168" s="46"/>
      <c r="J168" s="69"/>
      <c r="L168" s="69"/>
    </row>
    <row r="169" spans="6:12" s="44" customFormat="1" x14ac:dyDescent="0.3">
      <c r="F169" s="46"/>
      <c r="J169" s="69"/>
      <c r="L169" s="69"/>
    </row>
    <row r="170" spans="6:12" s="44" customFormat="1" x14ac:dyDescent="0.3">
      <c r="F170" s="46"/>
      <c r="J170" s="69"/>
      <c r="L170" s="69"/>
    </row>
    <row r="171" spans="6:12" s="44" customFormat="1" x14ac:dyDescent="0.3">
      <c r="F171" s="46"/>
      <c r="J171" s="69"/>
      <c r="L171" s="69"/>
    </row>
    <row r="172" spans="6:12" s="44" customFormat="1" x14ac:dyDescent="0.3">
      <c r="F172" s="46"/>
      <c r="J172" s="69"/>
      <c r="L172" s="69"/>
    </row>
    <row r="173" spans="6:12" s="44" customFormat="1" x14ac:dyDescent="0.3">
      <c r="F173" s="46"/>
      <c r="J173" s="69"/>
      <c r="L173" s="69"/>
    </row>
    <row r="174" spans="6:12" s="44" customFormat="1" x14ac:dyDescent="0.3">
      <c r="F174" s="46"/>
      <c r="J174" s="69"/>
      <c r="L174" s="69"/>
    </row>
    <row r="175" spans="6:12" s="44" customFormat="1" x14ac:dyDescent="0.3">
      <c r="F175" s="46"/>
      <c r="J175" s="69"/>
      <c r="L175" s="69"/>
    </row>
    <row r="176" spans="6:12" s="44" customFormat="1" x14ac:dyDescent="0.3">
      <c r="F176" s="46"/>
      <c r="J176" s="69"/>
      <c r="L176" s="69"/>
    </row>
    <row r="177" spans="6:12" s="44" customFormat="1" x14ac:dyDescent="0.3">
      <c r="F177" s="46"/>
      <c r="J177" s="69"/>
      <c r="L177" s="69"/>
    </row>
    <row r="178" spans="6:12" s="44" customFormat="1" x14ac:dyDescent="0.3">
      <c r="F178" s="46"/>
      <c r="J178" s="69"/>
      <c r="L178" s="69"/>
    </row>
    <row r="179" spans="6:12" s="44" customFormat="1" x14ac:dyDescent="0.3">
      <c r="F179" s="46"/>
      <c r="J179" s="69"/>
      <c r="L179" s="69"/>
    </row>
    <row r="180" spans="6:12" s="44" customFormat="1" x14ac:dyDescent="0.3">
      <c r="F180" s="46"/>
      <c r="J180" s="69"/>
      <c r="L180" s="69"/>
    </row>
    <row r="181" spans="6:12" s="44" customFormat="1" x14ac:dyDescent="0.3">
      <c r="F181" s="46"/>
      <c r="J181" s="69"/>
      <c r="L181" s="69"/>
    </row>
    <row r="182" spans="6:12" s="44" customFormat="1" x14ac:dyDescent="0.3">
      <c r="F182" s="46"/>
      <c r="J182" s="69"/>
      <c r="L182" s="69"/>
    </row>
    <row r="183" spans="6:12" s="44" customFormat="1" x14ac:dyDescent="0.3">
      <c r="F183" s="46"/>
      <c r="J183" s="69"/>
      <c r="L183" s="69"/>
    </row>
    <row r="184" spans="6:12" s="44" customFormat="1" x14ac:dyDescent="0.3">
      <c r="F184" s="46"/>
      <c r="J184" s="69"/>
      <c r="L184" s="69"/>
    </row>
    <row r="185" spans="6:12" s="44" customFormat="1" x14ac:dyDescent="0.3">
      <c r="F185" s="46"/>
      <c r="J185" s="69"/>
      <c r="L185" s="69"/>
    </row>
    <row r="186" spans="6:12" s="44" customFormat="1" x14ac:dyDescent="0.3">
      <c r="F186" s="46"/>
      <c r="J186" s="69"/>
      <c r="L186" s="69"/>
    </row>
    <row r="187" spans="6:12" s="44" customFormat="1" x14ac:dyDescent="0.3">
      <c r="F187" s="46"/>
      <c r="J187" s="69"/>
      <c r="L187" s="69"/>
    </row>
    <row r="188" spans="6:12" s="44" customFormat="1" x14ac:dyDescent="0.3">
      <c r="F188" s="46"/>
      <c r="J188" s="69"/>
      <c r="L188" s="69"/>
    </row>
    <row r="189" spans="6:12" s="44" customFormat="1" x14ac:dyDescent="0.3">
      <c r="F189" s="46"/>
      <c r="J189" s="69"/>
      <c r="L189" s="69"/>
    </row>
    <row r="190" spans="6:12" s="44" customFormat="1" x14ac:dyDescent="0.3">
      <c r="F190" s="46"/>
      <c r="J190" s="69"/>
      <c r="L190" s="69"/>
    </row>
    <row r="191" spans="6:12" s="44" customFormat="1" x14ac:dyDescent="0.3">
      <c r="F191" s="46"/>
      <c r="J191" s="69"/>
      <c r="L191" s="69"/>
    </row>
    <row r="192" spans="6:12" s="44" customFormat="1" x14ac:dyDescent="0.3">
      <c r="F192" s="46"/>
      <c r="J192" s="69"/>
      <c r="L192" s="69"/>
    </row>
    <row r="193" spans="6:12" s="44" customFormat="1" x14ac:dyDescent="0.3">
      <c r="F193" s="46"/>
      <c r="J193" s="69"/>
      <c r="L193" s="69"/>
    </row>
  </sheetData>
  <sheetProtection sheet="1" objects="1" scenarios="1" selectLockedCells="1"/>
  <mergeCells count="20">
    <mergeCell ref="B68:D68"/>
    <mergeCell ref="E68:I68"/>
    <mergeCell ref="A1:H1"/>
    <mergeCell ref="B66:D66"/>
    <mergeCell ref="E66:I66"/>
    <mergeCell ref="B67:D67"/>
    <mergeCell ref="E67:I67"/>
    <mergeCell ref="B69:D69"/>
    <mergeCell ref="E69:I69"/>
    <mergeCell ref="B70:D70"/>
    <mergeCell ref="E70:I70"/>
    <mergeCell ref="B71:D71"/>
    <mergeCell ref="E71:I71"/>
    <mergeCell ref="B87:L87"/>
    <mergeCell ref="B72:D72"/>
    <mergeCell ref="E72:I72"/>
    <mergeCell ref="B83:L83"/>
    <mergeCell ref="B84:L84"/>
    <mergeCell ref="B85:L85"/>
    <mergeCell ref="B86:L86"/>
  </mergeCells>
  <pageMargins left="1.1499999999999999" right="0.75" top="0.75" bottom="0.75" header="0.5" footer="0.5"/>
  <pageSetup scale="60" orientation="portrait" r:id="rId1"/>
  <headerFooter alignWithMargins="0"/>
  <ignoredErrors>
    <ignoredError sqref="J66:J72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FF00"/>
  </sheetPr>
  <dimension ref="A1:Z193"/>
  <sheetViews>
    <sheetView zoomScale="90" zoomScaleNormal="90" workbookViewId="0">
      <selection activeCell="B83" sqref="B83:L83"/>
    </sheetView>
  </sheetViews>
  <sheetFormatPr defaultColWidth="9" defaultRowHeight="17.399999999999999" x14ac:dyDescent="0.3"/>
  <cols>
    <col min="1" max="1" width="1.19921875" style="1" customWidth="1"/>
    <col min="2" max="2" width="31.19921875" style="1" customWidth="1"/>
    <col min="3" max="3" width="1.19921875" style="1" customWidth="1"/>
    <col min="4" max="4" width="12.5" style="1" customWidth="1"/>
    <col min="5" max="5" width="1.19921875" style="1" customWidth="1"/>
    <col min="6" max="6" width="12.5" style="4" customWidth="1"/>
    <col min="7" max="7" width="1.19921875" style="1" customWidth="1"/>
    <col min="8" max="8" width="12.5" style="1" customWidth="1"/>
    <col min="9" max="9" width="1.19921875" style="1" customWidth="1"/>
    <col min="10" max="10" width="21.8984375" style="75" customWidth="1"/>
    <col min="11" max="11" width="1.19921875" style="1" customWidth="1"/>
    <col min="12" max="12" width="21.8984375" style="70" customWidth="1"/>
    <col min="13" max="13" width="1.19921875" style="1" customWidth="1"/>
    <col min="14" max="14" width="9" style="44"/>
    <col min="15" max="15" width="10" style="44" bestFit="1" customWidth="1"/>
    <col min="16" max="26" width="9" style="44"/>
    <col min="27" max="16384" width="9" style="1"/>
  </cols>
  <sheetData>
    <row r="1" spans="1:16" ht="37.5" customHeight="1" x14ac:dyDescent="0.3">
      <c r="A1" s="130" t="s">
        <v>106</v>
      </c>
      <c r="B1" s="131"/>
      <c r="C1" s="131"/>
      <c r="D1" s="131"/>
      <c r="E1" s="131"/>
      <c r="F1" s="131"/>
      <c r="G1" s="131"/>
      <c r="H1" s="131"/>
      <c r="I1" s="84"/>
      <c r="J1" s="82" t="s">
        <v>35</v>
      </c>
      <c r="K1" s="82"/>
      <c r="L1" s="85">
        <v>1000</v>
      </c>
      <c r="M1" s="10"/>
    </row>
    <row r="2" spans="1:16" ht="3.75" customHeight="1" x14ac:dyDescent="0.3">
      <c r="A2" s="7"/>
      <c r="B2" s="83"/>
      <c r="C2" s="83"/>
      <c r="D2" s="83"/>
      <c r="E2" s="83"/>
      <c r="F2" s="5"/>
      <c r="G2" s="83"/>
      <c r="H2" s="83"/>
      <c r="I2" s="83"/>
      <c r="J2" s="55"/>
      <c r="K2" s="83"/>
      <c r="L2" s="55"/>
      <c r="M2" s="8"/>
    </row>
    <row r="3" spans="1:16" ht="22.5" customHeight="1" x14ac:dyDescent="0.3">
      <c r="A3" s="15"/>
      <c r="B3" s="16"/>
      <c r="C3" s="16"/>
      <c r="D3" s="34" t="s">
        <v>32</v>
      </c>
      <c r="E3" s="35"/>
      <c r="F3" s="36"/>
      <c r="G3" s="35"/>
      <c r="H3" s="34" t="s">
        <v>31</v>
      </c>
      <c r="I3" s="35"/>
      <c r="J3" s="56" t="s">
        <v>34</v>
      </c>
      <c r="K3" s="41"/>
      <c r="L3" s="56" t="s">
        <v>30</v>
      </c>
      <c r="M3" s="13"/>
    </row>
    <row r="4" spans="1:16" x14ac:dyDescent="0.3">
      <c r="A4" s="15"/>
      <c r="B4" s="37" t="s">
        <v>29</v>
      </c>
      <c r="C4" s="38"/>
      <c r="D4" s="39" t="s">
        <v>28</v>
      </c>
      <c r="E4" s="37"/>
      <c r="F4" s="40" t="s">
        <v>27</v>
      </c>
      <c r="G4" s="37"/>
      <c r="H4" s="39" t="s">
        <v>26</v>
      </c>
      <c r="I4" s="37"/>
      <c r="J4" s="57" t="s">
        <v>33</v>
      </c>
      <c r="K4" s="42"/>
      <c r="L4" s="57" t="s">
        <v>25</v>
      </c>
      <c r="M4" s="13"/>
    </row>
    <row r="5" spans="1:16" ht="7.5" customHeight="1" x14ac:dyDescent="0.3">
      <c r="A5" s="15"/>
      <c r="B5" s="18"/>
      <c r="C5" s="102"/>
      <c r="D5" s="102"/>
      <c r="E5" s="102"/>
      <c r="F5" s="25"/>
      <c r="G5" s="102"/>
      <c r="H5" s="102"/>
      <c r="I5" s="102"/>
      <c r="J5" s="58"/>
      <c r="K5" s="12"/>
      <c r="L5" s="58"/>
      <c r="M5" s="13"/>
    </row>
    <row r="6" spans="1:16" x14ac:dyDescent="0.3">
      <c r="A6" s="15"/>
      <c r="B6" s="21" t="s">
        <v>24</v>
      </c>
      <c r="C6" s="102"/>
      <c r="D6" s="102"/>
      <c r="E6" s="102"/>
      <c r="F6" s="25"/>
      <c r="G6" s="102"/>
      <c r="H6" s="102"/>
      <c r="I6" s="102"/>
      <c r="J6" s="58"/>
      <c r="K6" s="12"/>
      <c r="L6" s="58"/>
      <c r="M6" s="13"/>
    </row>
    <row r="7" spans="1:16" x14ac:dyDescent="0.3">
      <c r="A7" s="15"/>
      <c r="B7" s="101" t="s">
        <v>86</v>
      </c>
      <c r="C7" s="102"/>
      <c r="D7" s="98">
        <v>50</v>
      </c>
      <c r="E7" s="112"/>
      <c r="F7" s="2" t="s">
        <v>37</v>
      </c>
      <c r="G7" s="103"/>
      <c r="H7" s="98">
        <v>4.75</v>
      </c>
      <c r="I7" s="102"/>
      <c r="J7" s="79">
        <f>L7*$L$1</f>
        <v>237500</v>
      </c>
      <c r="K7" s="12"/>
      <c r="L7" s="54">
        <f>D7*H7</f>
        <v>237.5</v>
      </c>
      <c r="M7" s="13"/>
      <c r="N7" s="45"/>
      <c r="O7" s="45"/>
    </row>
    <row r="8" spans="1:16" x14ac:dyDescent="0.3">
      <c r="A8" s="15"/>
      <c r="B8" s="101"/>
      <c r="C8" s="102"/>
      <c r="D8" s="105"/>
      <c r="E8" s="103"/>
      <c r="F8" s="104"/>
      <c r="G8" s="103"/>
      <c r="H8" s="105"/>
      <c r="I8" s="102"/>
      <c r="J8" s="79">
        <f>L8*$L$1</f>
        <v>0</v>
      </c>
      <c r="K8" s="12"/>
      <c r="L8" s="54">
        <f>D8*H8</f>
        <v>0</v>
      </c>
      <c r="M8" s="13"/>
      <c r="N8" s="45"/>
      <c r="O8" s="45"/>
    </row>
    <row r="9" spans="1:16" x14ac:dyDescent="0.3">
      <c r="A9" s="15"/>
      <c r="B9" s="101"/>
      <c r="C9" s="102"/>
      <c r="D9" s="105"/>
      <c r="E9" s="103"/>
      <c r="F9" s="104"/>
      <c r="G9" s="103"/>
      <c r="H9" s="105"/>
      <c r="I9" s="102"/>
      <c r="J9" s="79">
        <f>L9*$L$1</f>
        <v>0</v>
      </c>
      <c r="K9" s="12"/>
      <c r="L9" s="54">
        <f>D9*H9</f>
        <v>0</v>
      </c>
      <c r="M9" s="13"/>
      <c r="N9" s="45"/>
      <c r="O9" s="45"/>
    </row>
    <row r="10" spans="1:16" x14ac:dyDescent="0.3">
      <c r="A10" s="15"/>
      <c r="B10" s="51" t="s">
        <v>36</v>
      </c>
      <c r="C10" s="102"/>
      <c r="D10" s="106"/>
      <c r="E10" s="103"/>
      <c r="F10" s="107"/>
      <c r="G10" s="103"/>
      <c r="H10" s="106"/>
      <c r="I10" s="102"/>
      <c r="J10" s="71">
        <f>SUM(J7:J9)</f>
        <v>237500</v>
      </c>
      <c r="K10" s="43"/>
      <c r="L10" s="59">
        <f>SUM(L7:L9)</f>
        <v>237.5</v>
      </c>
      <c r="M10" s="13"/>
      <c r="N10" s="45"/>
      <c r="O10" s="45"/>
    </row>
    <row r="11" spans="1:16" ht="7.5" customHeight="1" x14ac:dyDescent="0.3">
      <c r="A11" s="15"/>
      <c r="B11" s="102"/>
      <c r="C11" s="102"/>
      <c r="D11" s="108"/>
      <c r="E11" s="103"/>
      <c r="F11" s="109"/>
      <c r="G11" s="103"/>
      <c r="H11" s="108"/>
      <c r="I11" s="102"/>
      <c r="J11" s="58"/>
      <c r="K11" s="12"/>
      <c r="L11" s="54"/>
      <c r="M11" s="13"/>
      <c r="N11" s="45"/>
      <c r="O11" s="45"/>
      <c r="P11" s="45"/>
    </row>
    <row r="12" spans="1:16" x14ac:dyDescent="0.3">
      <c r="A12" s="15"/>
      <c r="B12" s="21" t="s">
        <v>23</v>
      </c>
      <c r="C12" s="102"/>
      <c r="D12" s="108"/>
      <c r="E12" s="103"/>
      <c r="F12" s="109"/>
      <c r="G12" s="103"/>
      <c r="H12" s="108"/>
      <c r="I12" s="102"/>
      <c r="J12" s="58"/>
      <c r="K12" s="12"/>
      <c r="L12" s="54"/>
      <c r="M12" s="13"/>
    </row>
    <row r="13" spans="1:16" ht="7.5" customHeight="1" x14ac:dyDescent="0.3">
      <c r="A13" s="15"/>
      <c r="B13" s="102"/>
      <c r="C13" s="102"/>
      <c r="D13" s="108"/>
      <c r="E13" s="103"/>
      <c r="F13" s="109"/>
      <c r="G13" s="103"/>
      <c r="H13" s="108"/>
      <c r="I13" s="102"/>
      <c r="J13" s="58"/>
      <c r="K13" s="12"/>
      <c r="L13" s="54"/>
      <c r="M13" s="13"/>
    </row>
    <row r="14" spans="1:16" x14ac:dyDescent="0.3">
      <c r="A14" s="15"/>
      <c r="B14" s="16" t="s">
        <v>22</v>
      </c>
      <c r="C14" s="102"/>
      <c r="D14" s="108"/>
      <c r="E14" s="103"/>
      <c r="F14" s="109"/>
      <c r="G14" s="103"/>
      <c r="H14" s="108"/>
      <c r="I14" s="102"/>
      <c r="J14" s="76">
        <f t="shared" ref="J14:J63" si="0">L14*$L$1</f>
        <v>18200</v>
      </c>
      <c r="K14" s="43"/>
      <c r="L14" s="77">
        <f>SUM(L15:L16)</f>
        <v>18.2</v>
      </c>
      <c r="M14" s="13"/>
    </row>
    <row r="15" spans="1:16" x14ac:dyDescent="0.3">
      <c r="A15" s="15"/>
      <c r="B15" s="101" t="s">
        <v>78</v>
      </c>
      <c r="C15" s="102"/>
      <c r="D15" s="88">
        <v>70</v>
      </c>
      <c r="E15" s="112"/>
      <c r="F15" s="2" t="s">
        <v>38</v>
      </c>
      <c r="G15" s="103"/>
      <c r="H15" s="98">
        <v>0.26</v>
      </c>
      <c r="I15" s="102"/>
      <c r="J15" s="79">
        <f t="shared" si="0"/>
        <v>18200</v>
      </c>
      <c r="K15" s="12"/>
      <c r="L15" s="60">
        <f>D15*H15</f>
        <v>18.2</v>
      </c>
      <c r="M15" s="13"/>
    </row>
    <row r="16" spans="1:16" x14ac:dyDescent="0.3">
      <c r="A16" s="15"/>
      <c r="B16" s="101"/>
      <c r="C16" s="102"/>
      <c r="D16" s="105"/>
      <c r="E16" s="103"/>
      <c r="F16" s="104"/>
      <c r="G16" s="103"/>
      <c r="H16" s="105"/>
      <c r="I16" s="102"/>
      <c r="J16" s="79">
        <f t="shared" si="0"/>
        <v>0</v>
      </c>
      <c r="K16" s="12"/>
      <c r="L16" s="60">
        <f>D16*H16</f>
        <v>0</v>
      </c>
      <c r="M16" s="13"/>
    </row>
    <row r="17" spans="1:13" ht="7.5" customHeight="1" x14ac:dyDescent="0.3">
      <c r="A17" s="15"/>
      <c r="B17" s="102"/>
      <c r="C17" s="102"/>
      <c r="D17" s="108"/>
      <c r="E17" s="103"/>
      <c r="F17" s="109"/>
      <c r="G17" s="103"/>
      <c r="H17" s="108"/>
      <c r="I17" s="102"/>
      <c r="J17" s="58"/>
      <c r="K17" s="12"/>
      <c r="L17" s="54"/>
      <c r="M17" s="13"/>
    </row>
    <row r="18" spans="1:13" x14ac:dyDescent="0.3">
      <c r="A18" s="15"/>
      <c r="B18" s="16" t="s">
        <v>21</v>
      </c>
      <c r="C18" s="102"/>
      <c r="D18" s="108"/>
      <c r="E18" s="103"/>
      <c r="F18" s="109"/>
      <c r="G18" s="103"/>
      <c r="H18" s="108"/>
      <c r="I18" s="102"/>
      <c r="J18" s="76">
        <f t="shared" si="0"/>
        <v>51180</v>
      </c>
      <c r="K18" s="43"/>
      <c r="L18" s="77">
        <f>SUM(L19:L25)</f>
        <v>51.18</v>
      </c>
      <c r="M18" s="13"/>
    </row>
    <row r="19" spans="1:13" x14ac:dyDescent="0.3">
      <c r="A19" s="15"/>
      <c r="B19" s="101" t="s">
        <v>39</v>
      </c>
      <c r="C19" s="102"/>
      <c r="D19" s="88">
        <v>84</v>
      </c>
      <c r="E19" s="118"/>
      <c r="F19" s="2" t="s">
        <v>38</v>
      </c>
      <c r="G19" s="118"/>
      <c r="H19" s="98">
        <v>0.42</v>
      </c>
      <c r="I19" s="102"/>
      <c r="J19" s="79">
        <f t="shared" si="0"/>
        <v>35280</v>
      </c>
      <c r="K19" s="12"/>
      <c r="L19" s="60">
        <f t="shared" ref="L19:L25" si="1">D19*H19</f>
        <v>35.28</v>
      </c>
      <c r="M19" s="13"/>
    </row>
    <row r="20" spans="1:13" x14ac:dyDescent="0.3">
      <c r="A20" s="15"/>
      <c r="B20" s="101" t="s">
        <v>63</v>
      </c>
      <c r="C20" s="102"/>
      <c r="D20" s="88">
        <v>20</v>
      </c>
      <c r="E20" s="118"/>
      <c r="F20" s="2" t="s">
        <v>38</v>
      </c>
      <c r="G20" s="118"/>
      <c r="H20" s="98">
        <v>0.48</v>
      </c>
      <c r="I20" s="102"/>
      <c r="J20" s="79">
        <f t="shared" si="0"/>
        <v>9600</v>
      </c>
      <c r="K20" s="12"/>
      <c r="L20" s="60">
        <f t="shared" si="1"/>
        <v>9.6</v>
      </c>
      <c r="M20" s="13"/>
    </row>
    <row r="21" spans="1:13" x14ac:dyDescent="0.3">
      <c r="A21" s="15"/>
      <c r="B21" s="101" t="s">
        <v>60</v>
      </c>
      <c r="C21" s="102"/>
      <c r="D21" s="88">
        <v>15</v>
      </c>
      <c r="E21" s="118"/>
      <c r="F21" s="2" t="s">
        <v>38</v>
      </c>
      <c r="G21" s="118"/>
      <c r="H21" s="98">
        <v>0.22</v>
      </c>
      <c r="I21" s="102"/>
      <c r="J21" s="79">
        <f t="shared" si="0"/>
        <v>3300</v>
      </c>
      <c r="K21" s="12"/>
      <c r="L21" s="61">
        <f t="shared" si="1"/>
        <v>3.3</v>
      </c>
      <c r="M21" s="13"/>
    </row>
    <row r="22" spans="1:13" x14ac:dyDescent="0.3">
      <c r="A22" s="15"/>
      <c r="B22" s="101" t="s">
        <v>62</v>
      </c>
      <c r="C22" s="102"/>
      <c r="D22" s="88">
        <v>6</v>
      </c>
      <c r="E22" s="118"/>
      <c r="F22" s="2" t="s">
        <v>38</v>
      </c>
      <c r="G22" s="118"/>
      <c r="H22" s="98">
        <v>0.5</v>
      </c>
      <c r="I22" s="102"/>
      <c r="J22" s="79">
        <f t="shared" si="0"/>
        <v>3000</v>
      </c>
      <c r="K22" s="12"/>
      <c r="L22" s="61">
        <f t="shared" si="1"/>
        <v>3</v>
      </c>
      <c r="M22" s="13"/>
    </row>
    <row r="23" spans="1:13" x14ac:dyDescent="0.3">
      <c r="A23" s="15"/>
      <c r="B23" s="101"/>
      <c r="C23" s="102"/>
      <c r="D23" s="88"/>
      <c r="E23" s="118"/>
      <c r="F23" s="2"/>
      <c r="G23" s="118"/>
      <c r="H23" s="88"/>
      <c r="I23" s="102"/>
      <c r="J23" s="79">
        <f t="shared" si="0"/>
        <v>0</v>
      </c>
      <c r="K23" s="12"/>
      <c r="L23" s="61">
        <f t="shared" si="1"/>
        <v>0</v>
      </c>
      <c r="M23" s="13"/>
    </row>
    <row r="24" spans="1:13" x14ac:dyDescent="0.3">
      <c r="A24" s="15"/>
      <c r="B24" s="101"/>
      <c r="C24" s="102"/>
      <c r="D24" s="88"/>
      <c r="E24" s="118"/>
      <c r="F24" s="2"/>
      <c r="G24" s="118"/>
      <c r="H24" s="88"/>
      <c r="I24" s="102"/>
      <c r="J24" s="79">
        <f t="shared" si="0"/>
        <v>0</v>
      </c>
      <c r="K24" s="12"/>
      <c r="L24" s="61">
        <f t="shared" si="1"/>
        <v>0</v>
      </c>
      <c r="M24" s="13"/>
    </row>
    <row r="25" spans="1:13" x14ac:dyDescent="0.3">
      <c r="A25" s="15"/>
      <c r="B25" s="101"/>
      <c r="C25" s="102"/>
      <c r="D25" s="88"/>
      <c r="E25" s="118"/>
      <c r="F25" s="2"/>
      <c r="G25" s="118"/>
      <c r="H25" s="88"/>
      <c r="I25" s="102"/>
      <c r="J25" s="79">
        <f t="shared" si="0"/>
        <v>0</v>
      </c>
      <c r="K25" s="12"/>
      <c r="L25" s="61">
        <f t="shared" si="1"/>
        <v>0</v>
      </c>
      <c r="M25" s="13"/>
    </row>
    <row r="26" spans="1:13" ht="7.5" customHeight="1" x14ac:dyDescent="0.3">
      <c r="A26" s="15"/>
      <c r="B26" s="102"/>
      <c r="C26" s="102"/>
      <c r="D26" s="90"/>
      <c r="E26" s="118"/>
      <c r="F26" s="25"/>
      <c r="G26" s="118"/>
      <c r="H26" s="90"/>
      <c r="I26" s="102"/>
      <c r="J26" s="58"/>
      <c r="K26" s="12"/>
      <c r="L26" s="62"/>
      <c r="M26" s="13"/>
    </row>
    <row r="27" spans="1:13" x14ac:dyDescent="0.3">
      <c r="A27" s="15"/>
      <c r="B27" s="16" t="s">
        <v>87</v>
      </c>
      <c r="C27" s="102"/>
      <c r="D27" s="90"/>
      <c r="E27" s="118"/>
      <c r="F27" s="25"/>
      <c r="G27" s="118"/>
      <c r="H27" s="90"/>
      <c r="I27" s="102"/>
      <c r="J27" s="76">
        <f t="shared" si="0"/>
        <v>25040</v>
      </c>
      <c r="K27" s="43"/>
      <c r="L27" s="78">
        <f>SUM(L28:L33)</f>
        <v>25.04</v>
      </c>
      <c r="M27" s="13"/>
    </row>
    <row r="28" spans="1:13" x14ac:dyDescent="0.3">
      <c r="A28" s="15"/>
      <c r="B28" s="101" t="s">
        <v>67</v>
      </c>
      <c r="C28" s="102"/>
      <c r="D28" s="88">
        <v>16</v>
      </c>
      <c r="E28" s="118"/>
      <c r="F28" s="2" t="s">
        <v>64</v>
      </c>
      <c r="G28" s="118"/>
      <c r="H28" s="98">
        <v>0.15</v>
      </c>
      <c r="I28" s="102"/>
      <c r="J28" s="79">
        <f t="shared" si="0"/>
        <v>2400</v>
      </c>
      <c r="K28" s="12"/>
      <c r="L28" s="61">
        <f t="shared" ref="L28:L33" si="2">D28*H28</f>
        <v>2.4</v>
      </c>
      <c r="M28" s="13"/>
    </row>
    <row r="29" spans="1:13" x14ac:dyDescent="0.3">
      <c r="A29" s="15"/>
      <c r="B29" s="101" t="s">
        <v>68</v>
      </c>
      <c r="C29" s="102"/>
      <c r="D29" s="88">
        <v>3</v>
      </c>
      <c r="E29" s="118"/>
      <c r="F29" s="2" t="s">
        <v>38</v>
      </c>
      <c r="G29" s="118"/>
      <c r="H29" s="98">
        <v>0.7</v>
      </c>
      <c r="I29" s="102"/>
      <c r="J29" s="79">
        <f t="shared" si="0"/>
        <v>2099.9999999999995</v>
      </c>
      <c r="K29" s="12"/>
      <c r="L29" s="61">
        <f t="shared" si="2"/>
        <v>2.0999999999999996</v>
      </c>
      <c r="M29" s="13"/>
    </row>
    <row r="30" spans="1:13" x14ac:dyDescent="0.3">
      <c r="A30" s="15"/>
      <c r="B30" s="101" t="s">
        <v>80</v>
      </c>
      <c r="C30" s="102"/>
      <c r="D30" s="88">
        <v>1.2</v>
      </c>
      <c r="E30" s="118"/>
      <c r="F30" s="2" t="s">
        <v>41</v>
      </c>
      <c r="G30" s="118"/>
      <c r="H30" s="98">
        <v>5.5</v>
      </c>
      <c r="I30" s="102"/>
      <c r="J30" s="79">
        <f t="shared" si="0"/>
        <v>6600</v>
      </c>
      <c r="K30" s="12"/>
      <c r="L30" s="61">
        <f t="shared" si="2"/>
        <v>6.6</v>
      </c>
      <c r="M30" s="13"/>
    </row>
    <row r="31" spans="1:13" x14ac:dyDescent="0.3">
      <c r="A31" s="15"/>
      <c r="B31" s="101" t="s">
        <v>79</v>
      </c>
      <c r="C31" s="102"/>
      <c r="D31" s="88">
        <v>16.399999999999999</v>
      </c>
      <c r="E31" s="118"/>
      <c r="F31" s="2" t="s">
        <v>64</v>
      </c>
      <c r="G31" s="118"/>
      <c r="H31" s="98">
        <v>0.85</v>
      </c>
      <c r="I31" s="102"/>
      <c r="J31" s="79">
        <f t="shared" si="0"/>
        <v>13939.999999999998</v>
      </c>
      <c r="K31" s="12"/>
      <c r="L31" s="61">
        <f t="shared" si="2"/>
        <v>13.939999999999998</v>
      </c>
      <c r="M31" s="13"/>
    </row>
    <row r="32" spans="1:13" x14ac:dyDescent="0.3">
      <c r="A32" s="15"/>
      <c r="B32" s="101"/>
      <c r="C32" s="102"/>
      <c r="D32" s="88"/>
      <c r="E32" s="118"/>
      <c r="F32" s="2"/>
      <c r="G32" s="118"/>
      <c r="H32" s="88"/>
      <c r="I32" s="102"/>
      <c r="J32" s="79">
        <f t="shared" si="0"/>
        <v>0</v>
      </c>
      <c r="K32" s="12"/>
      <c r="L32" s="61">
        <f t="shared" si="2"/>
        <v>0</v>
      </c>
      <c r="M32" s="13"/>
    </row>
    <row r="33" spans="1:13" x14ac:dyDescent="0.3">
      <c r="A33" s="15"/>
      <c r="B33" s="101"/>
      <c r="C33" s="102"/>
      <c r="D33" s="105"/>
      <c r="E33" s="103"/>
      <c r="F33" s="104"/>
      <c r="G33" s="103"/>
      <c r="H33" s="105"/>
      <c r="I33" s="102"/>
      <c r="J33" s="79">
        <f t="shared" si="0"/>
        <v>0</v>
      </c>
      <c r="K33" s="12"/>
      <c r="L33" s="61">
        <f t="shared" si="2"/>
        <v>0</v>
      </c>
      <c r="M33" s="13"/>
    </row>
    <row r="34" spans="1:13" ht="7.5" customHeight="1" x14ac:dyDescent="0.3">
      <c r="A34" s="15"/>
      <c r="B34" s="102"/>
      <c r="C34" s="102"/>
      <c r="D34" s="108"/>
      <c r="E34" s="103"/>
      <c r="F34" s="109"/>
      <c r="G34" s="103"/>
      <c r="H34" s="108"/>
      <c r="I34" s="102"/>
      <c r="J34" s="58"/>
      <c r="K34" s="12"/>
      <c r="L34" s="62"/>
      <c r="M34" s="13"/>
    </row>
    <row r="35" spans="1:13" x14ac:dyDescent="0.3">
      <c r="A35" s="15"/>
      <c r="B35" s="16" t="s">
        <v>88</v>
      </c>
      <c r="C35" s="102"/>
      <c r="D35" s="108"/>
      <c r="E35" s="103"/>
      <c r="F35" s="109"/>
      <c r="G35" s="103"/>
      <c r="H35" s="108"/>
      <c r="I35" s="102"/>
      <c r="J35" s="76">
        <f t="shared" si="0"/>
        <v>24850</v>
      </c>
      <c r="K35" s="43"/>
      <c r="L35" s="78">
        <f>SUM(L36:L39)</f>
        <v>24.85</v>
      </c>
      <c r="M35" s="13"/>
    </row>
    <row r="36" spans="1:13" s="44" customFormat="1" x14ac:dyDescent="0.3">
      <c r="A36" s="15"/>
      <c r="B36" s="101" t="s">
        <v>70</v>
      </c>
      <c r="C36" s="102"/>
      <c r="D36" s="98">
        <v>1</v>
      </c>
      <c r="E36" s="112"/>
      <c r="F36" s="2" t="s">
        <v>42</v>
      </c>
      <c r="G36" s="103"/>
      <c r="H36" s="98">
        <v>7.35</v>
      </c>
      <c r="I36" s="102"/>
      <c r="J36" s="79">
        <f t="shared" si="0"/>
        <v>7350</v>
      </c>
      <c r="K36" s="12"/>
      <c r="L36" s="61">
        <f>D36*H36</f>
        <v>7.35</v>
      </c>
      <c r="M36" s="13"/>
    </row>
    <row r="37" spans="1:13" s="44" customFormat="1" x14ac:dyDescent="0.3">
      <c r="A37" s="15"/>
      <c r="B37" s="101" t="s">
        <v>71</v>
      </c>
      <c r="C37" s="102"/>
      <c r="D37" s="88">
        <v>50</v>
      </c>
      <c r="E37" s="115"/>
      <c r="F37" s="2" t="s">
        <v>37</v>
      </c>
      <c r="G37" s="115"/>
      <c r="H37" s="88">
        <v>0.35</v>
      </c>
      <c r="I37" s="102"/>
      <c r="J37" s="79">
        <f t="shared" si="0"/>
        <v>17500</v>
      </c>
      <c r="K37" s="12"/>
      <c r="L37" s="61">
        <f>D37*H37</f>
        <v>17.5</v>
      </c>
      <c r="M37" s="13"/>
    </row>
    <row r="38" spans="1:13" s="44" customFormat="1" x14ac:dyDescent="0.3">
      <c r="A38" s="15"/>
      <c r="B38" s="101"/>
      <c r="C38" s="102"/>
      <c r="D38" s="105"/>
      <c r="E38" s="103"/>
      <c r="F38" s="104"/>
      <c r="G38" s="103"/>
      <c r="H38" s="105"/>
      <c r="I38" s="102"/>
      <c r="J38" s="79">
        <f t="shared" si="0"/>
        <v>0</v>
      </c>
      <c r="K38" s="12"/>
      <c r="L38" s="61">
        <f>D38*H38</f>
        <v>0</v>
      </c>
      <c r="M38" s="13"/>
    </row>
    <row r="39" spans="1:13" s="44" customFormat="1" x14ac:dyDescent="0.3">
      <c r="A39" s="15"/>
      <c r="B39" s="101"/>
      <c r="C39" s="102"/>
      <c r="D39" s="105"/>
      <c r="E39" s="103"/>
      <c r="F39" s="104"/>
      <c r="G39" s="103"/>
      <c r="H39" s="105"/>
      <c r="I39" s="102"/>
      <c r="J39" s="79">
        <f t="shared" si="0"/>
        <v>0</v>
      </c>
      <c r="K39" s="12"/>
      <c r="L39" s="61">
        <f>D39*H39</f>
        <v>0</v>
      </c>
      <c r="M39" s="13"/>
    </row>
    <row r="40" spans="1:13" s="44" customFormat="1" ht="7.5" customHeight="1" x14ac:dyDescent="0.3">
      <c r="A40" s="15"/>
      <c r="B40" s="102"/>
      <c r="C40" s="102"/>
      <c r="D40" s="108"/>
      <c r="E40" s="103"/>
      <c r="F40" s="109"/>
      <c r="G40" s="103"/>
      <c r="H40" s="108"/>
      <c r="I40" s="102"/>
      <c r="J40" s="58"/>
      <c r="K40" s="12"/>
      <c r="L40" s="62"/>
      <c r="M40" s="13"/>
    </row>
    <row r="41" spans="1:13" s="44" customFormat="1" x14ac:dyDescent="0.3">
      <c r="A41" s="15"/>
      <c r="B41" s="16" t="s">
        <v>20</v>
      </c>
      <c r="C41" s="102"/>
      <c r="D41" s="108"/>
      <c r="E41" s="103"/>
      <c r="F41" s="109"/>
      <c r="G41" s="103"/>
      <c r="H41" s="108"/>
      <c r="I41" s="102"/>
      <c r="J41" s="76">
        <f t="shared" si="0"/>
        <v>30120.1</v>
      </c>
      <c r="K41" s="43"/>
      <c r="L41" s="78">
        <f>SUM(L42:L46)</f>
        <v>30.120099999999997</v>
      </c>
      <c r="M41" s="13"/>
    </row>
    <row r="42" spans="1:13" s="44" customFormat="1" x14ac:dyDescent="0.3">
      <c r="A42" s="15"/>
      <c r="B42" s="101" t="s">
        <v>43</v>
      </c>
      <c r="C42" s="102"/>
      <c r="D42" s="88">
        <v>0.83399999999999996</v>
      </c>
      <c r="E42" s="112"/>
      <c r="F42" s="2" t="s">
        <v>48</v>
      </c>
      <c r="G42" s="103"/>
      <c r="H42" s="98">
        <v>3.15</v>
      </c>
      <c r="I42" s="102"/>
      <c r="J42" s="79">
        <f t="shared" si="0"/>
        <v>2627.1</v>
      </c>
      <c r="K42" s="12"/>
      <c r="L42" s="61">
        <f>D42*H42</f>
        <v>2.6271</v>
      </c>
      <c r="M42" s="13"/>
    </row>
    <row r="43" spans="1:13" s="44" customFormat="1" x14ac:dyDescent="0.3">
      <c r="A43" s="15"/>
      <c r="B43" s="101" t="s">
        <v>44</v>
      </c>
      <c r="C43" s="102"/>
      <c r="D43" s="88">
        <v>4.3899999999999997</v>
      </c>
      <c r="E43" s="112"/>
      <c r="F43" s="2" t="s">
        <v>48</v>
      </c>
      <c r="G43" s="103"/>
      <c r="H43" s="98">
        <v>2.9</v>
      </c>
      <c r="I43" s="102"/>
      <c r="J43" s="79">
        <f t="shared" si="0"/>
        <v>12730.999999999998</v>
      </c>
      <c r="K43" s="12"/>
      <c r="L43" s="61">
        <f>D43*H43</f>
        <v>12.730999999999998</v>
      </c>
      <c r="M43" s="13"/>
    </row>
    <row r="44" spans="1:13" s="44" customFormat="1" x14ac:dyDescent="0.3">
      <c r="A44" s="15"/>
      <c r="B44" s="101" t="s">
        <v>45</v>
      </c>
      <c r="C44" s="102"/>
      <c r="D44" s="88">
        <v>0.18</v>
      </c>
      <c r="E44" s="112"/>
      <c r="F44" s="2" t="s">
        <v>48</v>
      </c>
      <c r="G44" s="103"/>
      <c r="H44" s="98">
        <v>3.4</v>
      </c>
      <c r="I44" s="102"/>
      <c r="J44" s="79">
        <f t="shared" si="0"/>
        <v>612</v>
      </c>
      <c r="K44" s="12"/>
      <c r="L44" s="61">
        <f>D44*H44</f>
        <v>0.61199999999999999</v>
      </c>
      <c r="M44" s="13"/>
    </row>
    <row r="45" spans="1:13" s="44" customFormat="1" x14ac:dyDescent="0.3">
      <c r="A45" s="15"/>
      <c r="B45" s="101" t="s">
        <v>46</v>
      </c>
      <c r="C45" s="102"/>
      <c r="D45" s="88">
        <v>1</v>
      </c>
      <c r="E45" s="112"/>
      <c r="F45" s="2" t="s">
        <v>49</v>
      </c>
      <c r="G45" s="103"/>
      <c r="H45" s="98">
        <v>2.4</v>
      </c>
      <c r="I45" s="102"/>
      <c r="J45" s="79">
        <f t="shared" si="0"/>
        <v>2400</v>
      </c>
      <c r="K45" s="12"/>
      <c r="L45" s="61">
        <f>D45*H45</f>
        <v>2.4</v>
      </c>
      <c r="M45" s="13"/>
    </row>
    <row r="46" spans="1:13" s="44" customFormat="1" x14ac:dyDescent="0.3">
      <c r="A46" s="15"/>
      <c r="B46" s="101" t="s">
        <v>47</v>
      </c>
      <c r="C46" s="102"/>
      <c r="D46" s="88">
        <v>1</v>
      </c>
      <c r="E46" s="112"/>
      <c r="F46" s="2" t="s">
        <v>49</v>
      </c>
      <c r="G46" s="103"/>
      <c r="H46" s="98">
        <v>11.75</v>
      </c>
      <c r="I46" s="102"/>
      <c r="J46" s="79">
        <f t="shared" si="0"/>
        <v>11750</v>
      </c>
      <c r="K46" s="12"/>
      <c r="L46" s="61">
        <f>D46*H46</f>
        <v>11.75</v>
      </c>
      <c r="M46" s="13"/>
    </row>
    <row r="47" spans="1:13" s="44" customFormat="1" ht="7.5" customHeight="1" x14ac:dyDescent="0.3">
      <c r="A47" s="15"/>
      <c r="B47" s="32"/>
      <c r="C47" s="102"/>
      <c r="D47" s="106"/>
      <c r="E47" s="103"/>
      <c r="F47" s="107"/>
      <c r="G47" s="103"/>
      <c r="H47" s="106"/>
      <c r="I47" s="102"/>
      <c r="J47" s="58"/>
      <c r="K47" s="12"/>
      <c r="L47" s="62"/>
      <c r="M47" s="13"/>
    </row>
    <row r="48" spans="1:13" s="44" customFormat="1" x14ac:dyDescent="0.3">
      <c r="A48" s="15"/>
      <c r="B48" s="16" t="s">
        <v>19</v>
      </c>
      <c r="C48" s="102"/>
      <c r="D48" s="108"/>
      <c r="E48" s="103"/>
      <c r="F48" s="109"/>
      <c r="G48" s="103"/>
      <c r="H48" s="108"/>
      <c r="I48" s="102"/>
      <c r="J48" s="76">
        <f t="shared" si="0"/>
        <v>23029.200000000004</v>
      </c>
      <c r="K48" s="43"/>
      <c r="L48" s="78">
        <f>SUM(L49:L51)</f>
        <v>23.029200000000003</v>
      </c>
      <c r="M48" s="13"/>
    </row>
    <row r="49" spans="1:15" s="44" customFormat="1" x14ac:dyDescent="0.3">
      <c r="A49" s="15"/>
      <c r="B49" s="101" t="s">
        <v>50</v>
      </c>
      <c r="C49" s="102"/>
      <c r="D49" s="88">
        <v>0.80200000000000005</v>
      </c>
      <c r="E49" s="112"/>
      <c r="F49" s="2" t="s">
        <v>51</v>
      </c>
      <c r="G49" s="112"/>
      <c r="H49" s="98">
        <v>22.5</v>
      </c>
      <c r="I49" s="102"/>
      <c r="J49" s="79">
        <f t="shared" si="0"/>
        <v>18045</v>
      </c>
      <c r="K49" s="12"/>
      <c r="L49" s="61">
        <f>D49*H49</f>
        <v>18.045000000000002</v>
      </c>
      <c r="M49" s="13"/>
    </row>
    <row r="50" spans="1:15" s="44" customFormat="1" x14ac:dyDescent="0.3">
      <c r="A50" s="15"/>
      <c r="B50" s="101" t="s">
        <v>66</v>
      </c>
      <c r="C50" s="102"/>
      <c r="D50" s="88">
        <v>0.28399999999999997</v>
      </c>
      <c r="E50" s="112"/>
      <c r="F50" s="2" t="s">
        <v>51</v>
      </c>
      <c r="G50" s="112"/>
      <c r="H50" s="98">
        <v>17.55</v>
      </c>
      <c r="I50" s="102"/>
      <c r="J50" s="79">
        <f t="shared" si="0"/>
        <v>4984.2</v>
      </c>
      <c r="K50" s="12"/>
      <c r="L50" s="61">
        <f>D50*H50</f>
        <v>4.9841999999999995</v>
      </c>
      <c r="M50" s="13"/>
    </row>
    <row r="51" spans="1:15" s="44" customFormat="1" x14ac:dyDescent="0.3">
      <c r="A51" s="15"/>
      <c r="B51" s="101"/>
      <c r="C51" s="102"/>
      <c r="D51" s="105"/>
      <c r="E51" s="103"/>
      <c r="F51" s="104"/>
      <c r="G51" s="103"/>
      <c r="H51" s="105"/>
      <c r="I51" s="102"/>
      <c r="J51" s="79">
        <f t="shared" si="0"/>
        <v>0</v>
      </c>
      <c r="K51" s="12"/>
      <c r="L51" s="61">
        <f>D51*H51</f>
        <v>0</v>
      </c>
      <c r="M51" s="13"/>
    </row>
    <row r="52" spans="1:15" s="44" customFormat="1" ht="7.5" customHeight="1" x14ac:dyDescent="0.3">
      <c r="A52" s="15"/>
      <c r="B52" s="32"/>
      <c r="C52" s="102"/>
      <c r="D52" s="106"/>
      <c r="E52" s="103"/>
      <c r="F52" s="107"/>
      <c r="G52" s="103"/>
      <c r="H52" s="106"/>
      <c r="I52" s="102"/>
      <c r="J52" s="58"/>
      <c r="K52" s="12"/>
      <c r="L52" s="62"/>
      <c r="M52" s="13"/>
    </row>
    <row r="53" spans="1:15" s="44" customFormat="1" x14ac:dyDescent="0.3">
      <c r="A53" s="15"/>
      <c r="B53" s="16" t="s">
        <v>18</v>
      </c>
      <c r="C53" s="102"/>
      <c r="D53" s="108"/>
      <c r="E53" s="103"/>
      <c r="F53" s="109"/>
      <c r="G53" s="103"/>
      <c r="H53" s="108"/>
      <c r="I53" s="102"/>
      <c r="J53" s="76">
        <f t="shared" si="0"/>
        <v>12000</v>
      </c>
      <c r="K53" s="43"/>
      <c r="L53" s="78">
        <f>SUM(L54:L56)</f>
        <v>12</v>
      </c>
      <c r="M53" s="13"/>
    </row>
    <row r="54" spans="1:15" s="44" customFormat="1" x14ac:dyDescent="0.3">
      <c r="A54" s="15"/>
      <c r="B54" s="101" t="s">
        <v>58</v>
      </c>
      <c r="C54" s="102"/>
      <c r="D54" s="88">
        <v>1</v>
      </c>
      <c r="E54" s="112"/>
      <c r="F54" s="2" t="s">
        <v>42</v>
      </c>
      <c r="G54" s="103"/>
      <c r="H54" s="98">
        <v>12</v>
      </c>
      <c r="I54" s="102"/>
      <c r="J54" s="79">
        <f t="shared" si="0"/>
        <v>12000</v>
      </c>
      <c r="K54" s="12"/>
      <c r="L54" s="61">
        <f>D54*H54</f>
        <v>12</v>
      </c>
      <c r="M54" s="13"/>
    </row>
    <row r="55" spans="1:15" s="44" customFormat="1" x14ac:dyDescent="0.3">
      <c r="A55" s="15"/>
      <c r="B55" s="101"/>
      <c r="C55" s="102"/>
      <c r="D55" s="105"/>
      <c r="E55" s="103"/>
      <c r="F55" s="104"/>
      <c r="G55" s="103"/>
      <c r="H55" s="105"/>
      <c r="I55" s="102"/>
      <c r="J55" s="79">
        <f t="shared" si="0"/>
        <v>0</v>
      </c>
      <c r="K55" s="12"/>
      <c r="L55" s="61">
        <f>D55*H55</f>
        <v>0</v>
      </c>
      <c r="M55" s="13"/>
    </row>
    <row r="56" spans="1:15" s="44" customFormat="1" x14ac:dyDescent="0.3">
      <c r="A56" s="15"/>
      <c r="B56" s="101"/>
      <c r="C56" s="102"/>
      <c r="D56" s="105"/>
      <c r="E56" s="103"/>
      <c r="F56" s="104"/>
      <c r="G56" s="103"/>
      <c r="H56" s="105"/>
      <c r="I56" s="102"/>
      <c r="J56" s="79">
        <f t="shared" si="0"/>
        <v>0</v>
      </c>
      <c r="K56" s="12"/>
      <c r="L56" s="61">
        <f>D56*H56</f>
        <v>0</v>
      </c>
      <c r="M56" s="13"/>
    </row>
    <row r="57" spans="1:15" s="44" customFormat="1" ht="7.5" customHeight="1" x14ac:dyDescent="0.3">
      <c r="A57" s="15"/>
      <c r="B57" s="102"/>
      <c r="C57" s="102"/>
      <c r="D57" s="102"/>
      <c r="E57" s="102"/>
      <c r="F57" s="25"/>
      <c r="G57" s="102"/>
      <c r="H57" s="31"/>
      <c r="I57" s="102"/>
      <c r="J57" s="79"/>
      <c r="K57" s="12"/>
      <c r="L57" s="62"/>
      <c r="M57" s="13"/>
    </row>
    <row r="58" spans="1:15" s="44" customFormat="1" x14ac:dyDescent="0.3">
      <c r="A58" s="15"/>
      <c r="B58" s="86" t="s">
        <v>89</v>
      </c>
      <c r="C58" s="87"/>
      <c r="D58" s="99">
        <v>7.0000000000000007E-2</v>
      </c>
      <c r="E58" s="102"/>
      <c r="F58" s="25"/>
      <c r="G58" s="102"/>
      <c r="H58" s="102"/>
      <c r="I58" s="102"/>
      <c r="J58" s="94">
        <f t="shared" si="0"/>
        <v>6200</v>
      </c>
      <c r="K58" s="12"/>
      <c r="L58" s="92">
        <v>6.2</v>
      </c>
      <c r="M58" s="13"/>
      <c r="O58" s="97"/>
    </row>
    <row r="59" spans="1:15" s="44" customFormat="1" ht="7.5" customHeight="1" x14ac:dyDescent="0.3">
      <c r="A59" s="15"/>
      <c r="B59" s="102"/>
      <c r="C59" s="102"/>
      <c r="D59" s="102"/>
      <c r="E59" s="102"/>
      <c r="F59" s="25"/>
      <c r="G59" s="102"/>
      <c r="H59" s="102"/>
      <c r="I59" s="102"/>
      <c r="J59" s="58"/>
      <c r="K59" s="12"/>
      <c r="L59" s="62"/>
      <c r="M59" s="13"/>
    </row>
    <row r="60" spans="1:15" s="44" customFormat="1" x14ac:dyDescent="0.3">
      <c r="A60" s="15"/>
      <c r="B60" s="16" t="s">
        <v>17</v>
      </c>
      <c r="C60" s="102"/>
      <c r="D60" s="102"/>
      <c r="E60" s="102"/>
      <c r="F60" s="25"/>
      <c r="G60" s="102"/>
      <c r="H60" s="102"/>
      <c r="I60" s="102"/>
      <c r="J60" s="73">
        <f t="shared" si="0"/>
        <v>190619.3</v>
      </c>
      <c r="K60" s="43"/>
      <c r="L60" s="63">
        <f>L14+L18+L27+L35+L41+L48+L53+L58</f>
        <v>190.61929999999998</v>
      </c>
      <c r="M60" s="13"/>
    </row>
    <row r="61" spans="1:15" s="44" customFormat="1" x14ac:dyDescent="0.3">
      <c r="A61" s="15"/>
      <c r="B61" s="16" t="s">
        <v>16</v>
      </c>
      <c r="C61" s="102"/>
      <c r="D61" s="102"/>
      <c r="E61" s="102"/>
      <c r="F61" s="25"/>
      <c r="G61" s="102"/>
      <c r="H61" s="102"/>
      <c r="I61" s="102"/>
      <c r="J61" s="73">
        <f t="shared" si="0"/>
        <v>3812.3859999999995</v>
      </c>
      <c r="K61" s="43"/>
      <c r="L61" s="64">
        <f>L60/D7</f>
        <v>3.8123859999999996</v>
      </c>
      <c r="M61" s="13"/>
    </row>
    <row r="62" spans="1:15" s="44" customFormat="1" ht="7.5" customHeight="1" x14ac:dyDescent="0.3">
      <c r="A62" s="15"/>
      <c r="B62" s="102"/>
      <c r="C62" s="102"/>
      <c r="D62" s="102"/>
      <c r="E62" s="102"/>
      <c r="F62" s="25"/>
      <c r="G62" s="102"/>
      <c r="H62" s="102"/>
      <c r="I62" s="102"/>
      <c r="J62" s="72"/>
      <c r="K62" s="12"/>
      <c r="L62" s="62"/>
      <c r="M62" s="13"/>
    </row>
    <row r="63" spans="1:15" s="44" customFormat="1" ht="18" thickBot="1" x14ac:dyDescent="0.35">
      <c r="A63" s="15"/>
      <c r="B63" s="16" t="s">
        <v>59</v>
      </c>
      <c r="C63" s="16"/>
      <c r="D63" s="16"/>
      <c r="E63" s="16"/>
      <c r="F63" s="36"/>
      <c r="G63" s="16"/>
      <c r="H63" s="16"/>
      <c r="I63" s="16"/>
      <c r="J63" s="74">
        <f t="shared" si="0"/>
        <v>46880.700000000019</v>
      </c>
      <c r="K63" s="43"/>
      <c r="L63" s="65">
        <f>L10-L60</f>
        <v>46.880700000000019</v>
      </c>
      <c r="M63" s="13"/>
    </row>
    <row r="64" spans="1:15" s="44" customFormat="1" ht="7.5" customHeight="1" thickTop="1" x14ac:dyDescent="0.3">
      <c r="A64" s="15"/>
      <c r="B64" s="102"/>
      <c r="C64" s="102"/>
      <c r="D64" s="102"/>
      <c r="E64" s="102"/>
      <c r="F64" s="25"/>
      <c r="G64" s="102"/>
      <c r="H64" s="102"/>
      <c r="I64" s="102"/>
      <c r="J64" s="58"/>
      <c r="K64" s="12"/>
      <c r="L64" s="62"/>
      <c r="M64" s="13"/>
    </row>
    <row r="65" spans="1:13" s="44" customFormat="1" x14ac:dyDescent="0.3">
      <c r="A65" s="15"/>
      <c r="B65" s="21" t="s">
        <v>15</v>
      </c>
      <c r="C65" s="102"/>
      <c r="D65" s="102"/>
      <c r="E65" s="102"/>
      <c r="F65" s="25"/>
      <c r="G65" s="102"/>
      <c r="H65" s="102"/>
      <c r="I65" s="102"/>
      <c r="J65" s="58"/>
      <c r="K65" s="12"/>
      <c r="L65" s="66"/>
      <c r="M65" s="13"/>
    </row>
    <row r="66" spans="1:13" s="44" customFormat="1" ht="18" customHeight="1" x14ac:dyDescent="0.3">
      <c r="A66" s="15"/>
      <c r="B66" s="126" t="s">
        <v>52</v>
      </c>
      <c r="C66" s="126"/>
      <c r="D66" s="126"/>
      <c r="E66" s="127"/>
      <c r="F66" s="127"/>
      <c r="G66" s="127"/>
      <c r="H66" s="127"/>
      <c r="I66" s="127"/>
      <c r="J66" s="93">
        <f>L66*$L$1</f>
        <v>4000</v>
      </c>
      <c r="K66" s="12"/>
      <c r="L66" s="91">
        <v>4</v>
      </c>
      <c r="M66" s="13"/>
    </row>
    <row r="67" spans="1:13" s="44" customFormat="1" ht="18" customHeight="1" x14ac:dyDescent="0.3">
      <c r="A67" s="15"/>
      <c r="B67" s="132" t="s">
        <v>53</v>
      </c>
      <c r="C67" s="132"/>
      <c r="D67" s="132"/>
      <c r="E67" s="127"/>
      <c r="F67" s="127"/>
      <c r="G67" s="127"/>
      <c r="H67" s="127"/>
      <c r="I67" s="127"/>
      <c r="J67" s="93">
        <f t="shared" ref="J67:J72" si="3">L67*$L$1</f>
        <v>55000</v>
      </c>
      <c r="K67" s="12"/>
      <c r="L67" s="91">
        <v>55</v>
      </c>
      <c r="M67" s="13"/>
    </row>
    <row r="68" spans="1:13" s="44" customFormat="1" ht="18" customHeight="1" x14ac:dyDescent="0.3">
      <c r="A68" s="15"/>
      <c r="B68" s="132" t="s">
        <v>54</v>
      </c>
      <c r="C68" s="132"/>
      <c r="D68" s="132"/>
      <c r="E68" s="127"/>
      <c r="F68" s="127"/>
      <c r="G68" s="127"/>
      <c r="H68" s="127"/>
      <c r="I68" s="127"/>
      <c r="J68" s="93">
        <f t="shared" si="3"/>
        <v>16000</v>
      </c>
      <c r="K68" s="12"/>
      <c r="L68" s="91">
        <v>16</v>
      </c>
      <c r="M68" s="13"/>
    </row>
    <row r="69" spans="1:13" s="44" customFormat="1" ht="18" customHeight="1" x14ac:dyDescent="0.3">
      <c r="A69" s="15"/>
      <c r="B69" s="126" t="s">
        <v>55</v>
      </c>
      <c r="C69" s="126"/>
      <c r="D69" s="126"/>
      <c r="E69" s="127"/>
      <c r="F69" s="127"/>
      <c r="G69" s="127"/>
      <c r="H69" s="127"/>
      <c r="I69" s="127"/>
      <c r="J69" s="93">
        <f t="shared" si="3"/>
        <v>0</v>
      </c>
      <c r="K69" s="12"/>
      <c r="L69" s="91"/>
      <c r="M69" s="13"/>
    </row>
    <row r="70" spans="1:13" s="44" customFormat="1" ht="18" customHeight="1" x14ac:dyDescent="0.3">
      <c r="A70" s="15"/>
      <c r="B70" s="126" t="s">
        <v>56</v>
      </c>
      <c r="C70" s="126"/>
      <c r="D70" s="126"/>
      <c r="E70" s="127"/>
      <c r="F70" s="127"/>
      <c r="G70" s="127"/>
      <c r="H70" s="127"/>
      <c r="I70" s="127"/>
      <c r="J70" s="93">
        <f t="shared" si="3"/>
        <v>1300</v>
      </c>
      <c r="K70" s="12"/>
      <c r="L70" s="91">
        <v>1.3</v>
      </c>
      <c r="M70" s="13"/>
    </row>
    <row r="71" spans="1:13" s="44" customFormat="1" ht="18" customHeight="1" x14ac:dyDescent="0.3">
      <c r="A71" s="15"/>
      <c r="B71" s="126" t="s">
        <v>57</v>
      </c>
      <c r="C71" s="126"/>
      <c r="D71" s="126"/>
      <c r="E71" s="127"/>
      <c r="F71" s="127"/>
      <c r="G71" s="127"/>
      <c r="H71" s="127"/>
      <c r="I71" s="127"/>
      <c r="J71" s="93">
        <f t="shared" si="3"/>
        <v>0</v>
      </c>
      <c r="K71" s="12"/>
      <c r="L71" s="91"/>
      <c r="M71" s="13"/>
    </row>
    <row r="72" spans="1:13" s="44" customFormat="1" ht="18" customHeight="1" x14ac:dyDescent="0.3">
      <c r="A72" s="15"/>
      <c r="B72" s="126" t="s">
        <v>61</v>
      </c>
      <c r="C72" s="126"/>
      <c r="D72" s="126"/>
      <c r="E72" s="127"/>
      <c r="F72" s="127"/>
      <c r="G72" s="127"/>
      <c r="H72" s="127"/>
      <c r="I72" s="127"/>
      <c r="J72" s="93">
        <f t="shared" si="3"/>
        <v>49360</v>
      </c>
      <c r="K72" s="12"/>
      <c r="L72" s="91">
        <v>49.36</v>
      </c>
      <c r="M72" s="13"/>
    </row>
    <row r="73" spans="1:13" s="44" customFormat="1" ht="7.5" customHeight="1" x14ac:dyDescent="0.3">
      <c r="A73" s="15"/>
      <c r="B73" s="102"/>
      <c r="C73" s="102"/>
      <c r="D73" s="102"/>
      <c r="E73" s="102"/>
      <c r="F73" s="25"/>
      <c r="G73" s="102"/>
      <c r="H73" s="102"/>
      <c r="I73" s="102"/>
      <c r="J73" s="58"/>
      <c r="K73" s="12"/>
      <c r="L73" s="62"/>
      <c r="M73" s="13"/>
    </row>
    <row r="74" spans="1:13" s="44" customFormat="1" x14ac:dyDescent="0.3">
      <c r="A74" s="15"/>
      <c r="B74" s="16" t="s">
        <v>14</v>
      </c>
      <c r="C74" s="102"/>
      <c r="D74" s="102"/>
      <c r="E74" s="102"/>
      <c r="F74" s="25"/>
      <c r="G74" s="102"/>
      <c r="H74" s="102"/>
      <c r="I74" s="102"/>
      <c r="J74" s="73">
        <f t="shared" ref="J74:J80" si="4">L74*$L$1</f>
        <v>125660</v>
      </c>
      <c r="K74" s="43"/>
      <c r="L74" s="63">
        <f>SUM(L65:L72)</f>
        <v>125.66</v>
      </c>
      <c r="M74" s="13"/>
    </row>
    <row r="75" spans="1:13" s="44" customFormat="1" x14ac:dyDescent="0.3">
      <c r="A75" s="15"/>
      <c r="B75" s="16" t="s">
        <v>13</v>
      </c>
      <c r="C75" s="102"/>
      <c r="D75" s="102"/>
      <c r="E75" s="102"/>
      <c r="F75" s="25"/>
      <c r="G75" s="102"/>
      <c r="H75" s="102"/>
      <c r="I75" s="102"/>
      <c r="J75" s="73">
        <f t="shared" si="4"/>
        <v>2513.1999999999998</v>
      </c>
      <c r="K75" s="43"/>
      <c r="L75" s="64">
        <f>L74/D7</f>
        <v>2.5131999999999999</v>
      </c>
      <c r="M75" s="13"/>
    </row>
    <row r="76" spans="1:13" s="44" customFormat="1" x14ac:dyDescent="0.3">
      <c r="A76" s="15"/>
      <c r="B76" s="102"/>
      <c r="C76" s="102"/>
      <c r="D76" s="102"/>
      <c r="E76" s="102"/>
      <c r="F76" s="25"/>
      <c r="G76" s="102"/>
      <c r="H76" s="102"/>
      <c r="I76" s="102"/>
      <c r="J76" s="58"/>
      <c r="K76" s="12"/>
      <c r="L76" s="62"/>
      <c r="M76" s="13"/>
    </row>
    <row r="77" spans="1:13" s="44" customFormat="1" x14ac:dyDescent="0.3">
      <c r="A77" s="15"/>
      <c r="B77" s="16" t="s">
        <v>12</v>
      </c>
      <c r="C77" s="102"/>
      <c r="D77" s="102"/>
      <c r="E77" s="102"/>
      <c r="F77" s="25"/>
      <c r="G77" s="102"/>
      <c r="H77" s="102"/>
      <c r="I77" s="102"/>
      <c r="J77" s="73">
        <f t="shared" si="4"/>
        <v>316279.3</v>
      </c>
      <c r="K77" s="43"/>
      <c r="L77" s="63">
        <f>L60+L74</f>
        <v>316.27929999999998</v>
      </c>
      <c r="M77" s="13"/>
    </row>
    <row r="78" spans="1:13" s="44" customFormat="1" x14ac:dyDescent="0.3">
      <c r="A78" s="15"/>
      <c r="B78" s="16" t="s">
        <v>11</v>
      </c>
      <c r="C78" s="102"/>
      <c r="D78" s="102"/>
      <c r="E78" s="102"/>
      <c r="F78" s="25"/>
      <c r="G78" s="102"/>
      <c r="H78" s="102"/>
      <c r="I78" s="102"/>
      <c r="J78" s="73">
        <f t="shared" si="4"/>
        <v>6325.5859999999993</v>
      </c>
      <c r="K78" s="43"/>
      <c r="L78" s="64">
        <f>L77/D7</f>
        <v>6.3255859999999995</v>
      </c>
      <c r="M78" s="13"/>
    </row>
    <row r="79" spans="1:13" s="44" customFormat="1" x14ac:dyDescent="0.3">
      <c r="A79" s="15"/>
      <c r="B79" s="102"/>
      <c r="C79" s="102"/>
      <c r="D79" s="102"/>
      <c r="E79" s="102"/>
      <c r="F79" s="25"/>
      <c r="G79" s="102"/>
      <c r="H79" s="102"/>
      <c r="I79" s="102"/>
      <c r="J79" s="72"/>
      <c r="K79" s="12"/>
      <c r="L79" s="62"/>
      <c r="M79" s="13"/>
    </row>
    <row r="80" spans="1:13" ht="18" thickBot="1" x14ac:dyDescent="0.35">
      <c r="A80" s="15"/>
      <c r="B80" s="16" t="s">
        <v>10</v>
      </c>
      <c r="C80" s="16"/>
      <c r="D80" s="16"/>
      <c r="E80" s="16"/>
      <c r="F80" s="36"/>
      <c r="G80" s="16"/>
      <c r="H80" s="16"/>
      <c r="I80" s="16"/>
      <c r="J80" s="74">
        <f t="shared" si="4"/>
        <v>-78779.299999999974</v>
      </c>
      <c r="K80" s="43"/>
      <c r="L80" s="65">
        <f>L10-L77</f>
        <v>-78.779299999999978</v>
      </c>
      <c r="M80" s="13"/>
    </row>
    <row r="81" spans="1:26" ht="18" thickTop="1" x14ac:dyDescent="0.3">
      <c r="A81" s="15"/>
      <c r="B81" s="102"/>
      <c r="C81" s="102"/>
      <c r="D81" s="102"/>
      <c r="E81" s="102"/>
      <c r="F81" s="25"/>
      <c r="G81" s="102"/>
      <c r="H81" s="102"/>
      <c r="I81" s="102"/>
      <c r="J81" s="58"/>
      <c r="K81" s="12"/>
      <c r="L81" s="58"/>
      <c r="M81" s="13"/>
    </row>
    <row r="82" spans="1:26" x14ac:dyDescent="0.3">
      <c r="A82" s="15"/>
      <c r="B82" s="102" t="s">
        <v>9</v>
      </c>
      <c r="C82" s="102"/>
      <c r="D82" s="102"/>
      <c r="E82" s="102"/>
      <c r="F82" s="25"/>
      <c r="G82" s="102"/>
      <c r="H82" s="102"/>
      <c r="I82" s="102"/>
      <c r="J82" s="67"/>
      <c r="K82" s="102"/>
      <c r="L82" s="67"/>
      <c r="M82" s="23"/>
    </row>
    <row r="83" spans="1:26" s="3" customFormat="1" x14ac:dyDescent="0.3">
      <c r="A83" s="29"/>
      <c r="B83" s="128"/>
      <c r="C83" s="128"/>
      <c r="D83" s="128"/>
      <c r="E83" s="128"/>
      <c r="F83" s="128"/>
      <c r="G83" s="128"/>
      <c r="H83" s="128"/>
      <c r="I83" s="128"/>
      <c r="J83" s="128"/>
      <c r="K83" s="128"/>
      <c r="L83" s="128"/>
      <c r="M83" s="28"/>
      <c r="N83" s="45"/>
      <c r="O83" s="45"/>
      <c r="P83" s="45"/>
      <c r="Q83" s="45"/>
      <c r="R83" s="45"/>
      <c r="S83" s="45"/>
      <c r="T83" s="45"/>
      <c r="U83" s="45"/>
      <c r="V83" s="45"/>
      <c r="W83" s="45"/>
      <c r="X83" s="45"/>
      <c r="Y83" s="45"/>
      <c r="Z83" s="45"/>
    </row>
    <row r="84" spans="1:26" s="3" customFormat="1" x14ac:dyDescent="0.3">
      <c r="A84" s="29"/>
      <c r="B84" s="129"/>
      <c r="C84" s="129"/>
      <c r="D84" s="129"/>
      <c r="E84" s="129"/>
      <c r="F84" s="129"/>
      <c r="G84" s="129"/>
      <c r="H84" s="129"/>
      <c r="I84" s="129"/>
      <c r="J84" s="129"/>
      <c r="K84" s="129"/>
      <c r="L84" s="129"/>
      <c r="M84" s="28"/>
      <c r="N84" s="45"/>
      <c r="O84" s="45"/>
      <c r="P84" s="45"/>
      <c r="Q84" s="45"/>
      <c r="R84" s="45"/>
      <c r="S84" s="45"/>
      <c r="T84" s="45"/>
      <c r="U84" s="45"/>
      <c r="V84" s="45"/>
      <c r="W84" s="45"/>
      <c r="X84" s="45"/>
      <c r="Y84" s="45"/>
      <c r="Z84" s="45"/>
    </row>
    <row r="85" spans="1:26" s="3" customFormat="1" x14ac:dyDescent="0.3">
      <c r="A85" s="29"/>
      <c r="B85" s="125"/>
      <c r="C85" s="125"/>
      <c r="D85" s="125"/>
      <c r="E85" s="125"/>
      <c r="F85" s="125"/>
      <c r="G85" s="125"/>
      <c r="H85" s="125"/>
      <c r="I85" s="125"/>
      <c r="J85" s="125"/>
      <c r="K85" s="125"/>
      <c r="L85" s="125"/>
      <c r="M85" s="28"/>
      <c r="N85" s="45"/>
      <c r="O85" s="45"/>
      <c r="P85" s="45"/>
      <c r="Q85" s="45"/>
      <c r="R85" s="45"/>
      <c r="S85" s="45"/>
      <c r="T85" s="45"/>
      <c r="U85" s="45"/>
      <c r="V85" s="45"/>
      <c r="W85" s="45"/>
      <c r="X85" s="45"/>
      <c r="Y85" s="45"/>
      <c r="Z85" s="45"/>
    </row>
    <row r="86" spans="1:26" s="3" customFormat="1" x14ac:dyDescent="0.3">
      <c r="A86" s="29"/>
      <c r="B86" s="125"/>
      <c r="C86" s="125"/>
      <c r="D86" s="125"/>
      <c r="E86" s="125"/>
      <c r="F86" s="125"/>
      <c r="G86" s="125"/>
      <c r="H86" s="125"/>
      <c r="I86" s="125"/>
      <c r="J86" s="125"/>
      <c r="K86" s="125"/>
      <c r="L86" s="125"/>
      <c r="M86" s="28"/>
      <c r="N86" s="45"/>
      <c r="O86" s="45"/>
      <c r="P86" s="45"/>
      <c r="Q86" s="45"/>
      <c r="R86" s="45"/>
      <c r="S86" s="45"/>
      <c r="T86" s="45"/>
      <c r="U86" s="45"/>
      <c r="V86" s="45"/>
      <c r="W86" s="45"/>
      <c r="X86" s="45"/>
      <c r="Y86" s="45"/>
      <c r="Z86" s="45"/>
    </row>
    <row r="87" spans="1:26" s="3" customFormat="1" x14ac:dyDescent="0.3">
      <c r="A87" s="29"/>
      <c r="B87" s="125"/>
      <c r="C87" s="125"/>
      <c r="D87" s="125"/>
      <c r="E87" s="125"/>
      <c r="F87" s="125"/>
      <c r="G87" s="125"/>
      <c r="H87" s="125"/>
      <c r="I87" s="125"/>
      <c r="J87" s="125"/>
      <c r="K87" s="125"/>
      <c r="L87" s="125"/>
      <c r="M87" s="28"/>
      <c r="N87" s="45"/>
      <c r="O87" s="45"/>
      <c r="P87" s="45"/>
      <c r="Q87" s="45"/>
      <c r="R87" s="45"/>
      <c r="S87" s="45"/>
      <c r="T87" s="45"/>
      <c r="U87" s="45"/>
      <c r="V87" s="45"/>
      <c r="W87" s="45"/>
      <c r="X87" s="45"/>
      <c r="Y87" s="45"/>
      <c r="Z87" s="45"/>
    </row>
    <row r="88" spans="1:26" x14ac:dyDescent="0.3">
      <c r="A88" s="15"/>
      <c r="B88" s="102"/>
      <c r="C88" s="102"/>
      <c r="D88" s="102"/>
      <c r="E88" s="102"/>
      <c r="F88" s="25"/>
      <c r="G88" s="102"/>
      <c r="H88" s="102"/>
      <c r="I88" s="102"/>
      <c r="J88" s="67"/>
      <c r="K88" s="102"/>
      <c r="L88" s="67"/>
      <c r="M88" s="23"/>
    </row>
    <row r="89" spans="1:26" x14ac:dyDescent="0.3">
      <c r="A89" s="15"/>
      <c r="B89" s="21" t="s">
        <v>8</v>
      </c>
      <c r="C89" s="102"/>
      <c r="D89" s="22" t="s">
        <v>7</v>
      </c>
      <c r="E89" s="102"/>
      <c r="F89" s="25" t="s">
        <v>6</v>
      </c>
      <c r="G89" s="102"/>
      <c r="H89" s="22" t="s">
        <v>5</v>
      </c>
      <c r="I89" s="102"/>
      <c r="J89" s="67"/>
      <c r="K89" s="102"/>
      <c r="L89" s="67"/>
      <c r="M89" s="23"/>
    </row>
    <row r="90" spans="1:26" x14ac:dyDescent="0.3">
      <c r="A90" s="15"/>
      <c r="B90" s="102"/>
      <c r="C90" s="102"/>
      <c r="D90" s="9">
        <v>0.1</v>
      </c>
      <c r="E90" s="102"/>
      <c r="F90" s="25"/>
      <c r="G90" s="102"/>
      <c r="H90" s="9">
        <v>0.1</v>
      </c>
      <c r="I90" s="102"/>
      <c r="J90" s="67"/>
      <c r="K90" s="102"/>
      <c r="L90" s="67"/>
      <c r="M90" s="23"/>
    </row>
    <row r="91" spans="1:26" x14ac:dyDescent="0.3">
      <c r="A91" s="15"/>
      <c r="B91" s="102"/>
      <c r="C91" s="102"/>
      <c r="D91" s="52"/>
      <c r="E91" s="16"/>
      <c r="F91" s="35" t="s">
        <v>3</v>
      </c>
      <c r="G91" s="16"/>
      <c r="H91" s="52"/>
      <c r="I91" s="102"/>
      <c r="J91" s="67"/>
      <c r="K91" s="102"/>
      <c r="L91" s="67"/>
      <c r="M91" s="23"/>
    </row>
    <row r="92" spans="1:26" x14ac:dyDescent="0.3">
      <c r="A92" s="15"/>
      <c r="B92" s="24" t="s">
        <v>4</v>
      </c>
      <c r="C92" s="102"/>
      <c r="D92" s="52">
        <f>F92*(1-D90)</f>
        <v>45</v>
      </c>
      <c r="E92" s="16"/>
      <c r="F92" s="36">
        <f>D7</f>
        <v>50</v>
      </c>
      <c r="G92" s="16"/>
      <c r="H92" s="35">
        <f>F92*(1+H90)</f>
        <v>55.000000000000007</v>
      </c>
      <c r="I92" s="102"/>
      <c r="J92" s="67"/>
      <c r="K92" s="102"/>
      <c r="L92" s="67"/>
      <c r="M92" s="23"/>
    </row>
    <row r="93" spans="1:26" ht="4.5" customHeight="1" x14ac:dyDescent="0.3">
      <c r="A93" s="15"/>
      <c r="B93" s="102"/>
      <c r="C93" s="102"/>
      <c r="D93" s="102"/>
      <c r="E93" s="102"/>
      <c r="F93" s="25"/>
      <c r="G93" s="102"/>
      <c r="H93" s="102"/>
      <c r="I93" s="102"/>
      <c r="J93" s="67"/>
      <c r="K93" s="102"/>
      <c r="L93" s="67"/>
      <c r="M93" s="23"/>
    </row>
    <row r="94" spans="1:26" x14ac:dyDescent="0.3">
      <c r="A94" s="15"/>
      <c r="B94" s="102" t="s">
        <v>2</v>
      </c>
      <c r="C94" s="102"/>
      <c r="D94" s="26">
        <f>$L$60/D92</f>
        <v>4.2359844444444441</v>
      </c>
      <c r="E94" s="102"/>
      <c r="F94" s="26">
        <f>$L$60/F92</f>
        <v>3.8123859999999996</v>
      </c>
      <c r="G94" s="102"/>
      <c r="H94" s="26">
        <f>$L$60/H92</f>
        <v>3.4658054545454537</v>
      </c>
      <c r="I94" s="102"/>
      <c r="J94" s="67"/>
      <c r="K94" s="102"/>
      <c r="L94" s="67"/>
      <c r="M94" s="23"/>
    </row>
    <row r="95" spans="1:26" ht="4.5" customHeight="1" x14ac:dyDescent="0.3">
      <c r="A95" s="15"/>
      <c r="B95" s="102"/>
      <c r="C95" s="102"/>
      <c r="D95" s="102"/>
      <c r="E95" s="102"/>
      <c r="F95" s="25"/>
      <c r="G95" s="102"/>
      <c r="H95" s="102"/>
      <c r="I95" s="102"/>
      <c r="J95" s="67"/>
      <c r="K95" s="102"/>
      <c r="L95" s="67"/>
      <c r="M95" s="23"/>
    </row>
    <row r="96" spans="1:26" s="44" customFormat="1" x14ac:dyDescent="0.3">
      <c r="A96" s="15"/>
      <c r="B96" s="102" t="s">
        <v>1</v>
      </c>
      <c r="C96" s="102"/>
      <c r="D96" s="26">
        <f>$L$74/D92</f>
        <v>2.7924444444444445</v>
      </c>
      <c r="E96" s="102"/>
      <c r="F96" s="26">
        <f>$L$74/F92</f>
        <v>2.5131999999999999</v>
      </c>
      <c r="G96" s="102"/>
      <c r="H96" s="26">
        <f>$L$74/H92</f>
        <v>2.2847272727272725</v>
      </c>
      <c r="I96" s="102"/>
      <c r="J96" s="67"/>
      <c r="K96" s="102"/>
      <c r="L96" s="67"/>
      <c r="M96" s="23"/>
    </row>
    <row r="97" spans="1:13" s="44" customFormat="1" ht="3.75" customHeight="1" x14ac:dyDescent="0.3">
      <c r="A97" s="15"/>
      <c r="B97" s="102"/>
      <c r="C97" s="102"/>
      <c r="D97" s="102"/>
      <c r="E97" s="102"/>
      <c r="F97" s="25"/>
      <c r="G97" s="102"/>
      <c r="H97" s="102"/>
      <c r="I97" s="102"/>
      <c r="J97" s="67"/>
      <c r="K97" s="102"/>
      <c r="L97" s="67"/>
      <c r="M97" s="23"/>
    </row>
    <row r="98" spans="1:13" s="44" customFormat="1" x14ac:dyDescent="0.3">
      <c r="A98" s="15"/>
      <c r="B98" s="102" t="s">
        <v>0</v>
      </c>
      <c r="C98" s="102"/>
      <c r="D98" s="26">
        <f>$L$77/D92</f>
        <v>7.0284288888888886</v>
      </c>
      <c r="E98" s="102"/>
      <c r="F98" s="26">
        <f>$L$77/F92</f>
        <v>6.3255859999999995</v>
      </c>
      <c r="G98" s="102"/>
      <c r="H98" s="26">
        <f>$L$77/H92</f>
        <v>5.7505327272727262</v>
      </c>
      <c r="I98" s="102"/>
      <c r="J98" s="67"/>
      <c r="K98" s="102"/>
      <c r="L98" s="67"/>
      <c r="M98" s="23"/>
    </row>
    <row r="99" spans="1:13" s="44" customFormat="1" ht="5.25" customHeight="1" x14ac:dyDescent="0.3">
      <c r="A99" s="15"/>
      <c r="B99" s="102"/>
      <c r="C99" s="102"/>
      <c r="D99" s="102"/>
      <c r="E99" s="102"/>
      <c r="F99" s="25"/>
      <c r="G99" s="102"/>
      <c r="H99" s="102"/>
      <c r="I99" s="102"/>
      <c r="J99" s="67"/>
      <c r="K99" s="102"/>
      <c r="L99" s="67"/>
      <c r="M99" s="23"/>
    </row>
    <row r="100" spans="1:13" s="44" customFormat="1" x14ac:dyDescent="0.3">
      <c r="A100" s="15"/>
      <c r="B100" s="102"/>
      <c r="C100" s="102"/>
      <c r="D100" s="102"/>
      <c r="E100" s="102"/>
      <c r="F100" s="25"/>
      <c r="G100" s="102"/>
      <c r="H100" s="102"/>
      <c r="I100" s="102"/>
      <c r="J100" s="67"/>
      <c r="K100" s="102"/>
      <c r="L100" s="67"/>
      <c r="M100" s="23"/>
    </row>
    <row r="101" spans="1:13" s="44" customFormat="1" x14ac:dyDescent="0.3">
      <c r="A101" s="15"/>
      <c r="B101" s="102"/>
      <c r="C101" s="102"/>
      <c r="D101" s="16"/>
      <c r="E101" s="16"/>
      <c r="F101" s="36" t="s">
        <v>4</v>
      </c>
      <c r="G101" s="16"/>
      <c r="H101" s="16"/>
      <c r="I101" s="102"/>
      <c r="J101" s="67"/>
      <c r="K101" s="102"/>
      <c r="L101" s="67"/>
      <c r="M101" s="23"/>
    </row>
    <row r="102" spans="1:13" s="44" customFormat="1" x14ac:dyDescent="0.3">
      <c r="A102" s="15"/>
      <c r="B102" s="24" t="s">
        <v>3</v>
      </c>
      <c r="C102" s="102"/>
      <c r="D102" s="20">
        <f>F102*(1-D90)</f>
        <v>4.2750000000000004</v>
      </c>
      <c r="E102" s="16"/>
      <c r="F102" s="53">
        <f>H7</f>
        <v>4.75</v>
      </c>
      <c r="G102" s="16"/>
      <c r="H102" s="20">
        <f>F102*(1+H90)</f>
        <v>5.2250000000000005</v>
      </c>
      <c r="I102" s="102"/>
      <c r="J102" s="67"/>
      <c r="K102" s="102"/>
      <c r="L102" s="67"/>
      <c r="M102" s="23"/>
    </row>
    <row r="103" spans="1:13" s="44" customFormat="1" ht="4.5" customHeight="1" x14ac:dyDescent="0.3">
      <c r="A103" s="15"/>
      <c r="B103" s="102"/>
      <c r="C103" s="102"/>
      <c r="D103" s="102"/>
      <c r="E103" s="102"/>
      <c r="F103" s="25"/>
      <c r="G103" s="102"/>
      <c r="H103" s="102"/>
      <c r="I103" s="102"/>
      <c r="J103" s="67"/>
      <c r="K103" s="102"/>
      <c r="L103" s="67"/>
      <c r="M103" s="23"/>
    </row>
    <row r="104" spans="1:13" s="44" customFormat="1" x14ac:dyDescent="0.3">
      <c r="A104" s="15"/>
      <c r="B104" s="102" t="s">
        <v>2</v>
      </c>
      <c r="C104" s="102"/>
      <c r="D104" s="27">
        <f>$L$60/D102</f>
        <v>44.589309941520462</v>
      </c>
      <c r="E104" s="102"/>
      <c r="F104" s="27">
        <f>$L$60/F102</f>
        <v>40.13037894736842</v>
      </c>
      <c r="G104" s="102"/>
      <c r="H104" s="27">
        <f>$L$60/H102</f>
        <v>36.482162679425834</v>
      </c>
      <c r="I104" s="102"/>
      <c r="J104" s="67"/>
      <c r="K104" s="102"/>
      <c r="L104" s="67"/>
      <c r="M104" s="23"/>
    </row>
    <row r="105" spans="1:13" s="44" customFormat="1" ht="3" customHeight="1" x14ac:dyDescent="0.3">
      <c r="A105" s="15"/>
      <c r="B105" s="102"/>
      <c r="C105" s="102"/>
      <c r="D105" s="102"/>
      <c r="E105" s="102"/>
      <c r="F105" s="25"/>
      <c r="G105" s="102"/>
      <c r="H105" s="102"/>
      <c r="I105" s="102"/>
      <c r="J105" s="67"/>
      <c r="K105" s="102"/>
      <c r="L105" s="67"/>
      <c r="M105" s="23"/>
    </row>
    <row r="106" spans="1:13" s="44" customFormat="1" x14ac:dyDescent="0.3">
      <c r="A106" s="15"/>
      <c r="B106" s="102" t="s">
        <v>1</v>
      </c>
      <c r="C106" s="102"/>
      <c r="D106" s="27">
        <f>$L$74/D102</f>
        <v>29.394152046783624</v>
      </c>
      <c r="E106" s="102"/>
      <c r="F106" s="27">
        <f>$L$74/F102</f>
        <v>26.454736842105262</v>
      </c>
      <c r="G106" s="102"/>
      <c r="H106" s="27">
        <f>$L$74/H102</f>
        <v>24.049760765550236</v>
      </c>
      <c r="I106" s="102"/>
      <c r="J106" s="67"/>
      <c r="K106" s="102"/>
      <c r="L106" s="67"/>
      <c r="M106" s="23"/>
    </row>
    <row r="107" spans="1:13" s="44" customFormat="1" ht="3.75" customHeight="1" x14ac:dyDescent="0.3">
      <c r="A107" s="15"/>
      <c r="B107" s="102"/>
      <c r="C107" s="102"/>
      <c r="D107" s="102"/>
      <c r="E107" s="102"/>
      <c r="F107" s="25"/>
      <c r="G107" s="102"/>
      <c r="H107" s="102"/>
      <c r="I107" s="102"/>
      <c r="J107" s="67"/>
      <c r="K107" s="102"/>
      <c r="L107" s="67"/>
      <c r="M107" s="23"/>
    </row>
    <row r="108" spans="1:13" s="44" customFormat="1" x14ac:dyDescent="0.3">
      <c r="A108" s="15"/>
      <c r="B108" s="102" t="s">
        <v>0</v>
      </c>
      <c r="C108" s="102"/>
      <c r="D108" s="27">
        <f>$L$77/D102</f>
        <v>73.983461988304086</v>
      </c>
      <c r="E108" s="102"/>
      <c r="F108" s="27">
        <f>$L$77/F102</f>
        <v>66.585115789473676</v>
      </c>
      <c r="G108" s="102"/>
      <c r="H108" s="27">
        <f>$L$77/H102</f>
        <v>60.531923444976066</v>
      </c>
      <c r="I108" s="102"/>
      <c r="J108" s="67"/>
      <c r="K108" s="102"/>
      <c r="L108" s="67"/>
      <c r="M108" s="23"/>
    </row>
    <row r="109" spans="1:13" s="44" customFormat="1" ht="5.25" customHeight="1" thickBot="1" x14ac:dyDescent="0.35">
      <c r="A109" s="19"/>
      <c r="B109" s="14"/>
      <c r="C109" s="14"/>
      <c r="D109" s="14"/>
      <c r="E109" s="14"/>
      <c r="F109" s="47"/>
      <c r="G109" s="14"/>
      <c r="H109" s="14"/>
      <c r="I109" s="14"/>
      <c r="J109" s="68"/>
      <c r="K109" s="14"/>
      <c r="L109" s="68"/>
      <c r="M109" s="48"/>
    </row>
    <row r="110" spans="1:13" s="44" customFormat="1" x14ac:dyDescent="0.3">
      <c r="F110" s="46"/>
      <c r="J110" s="69"/>
      <c r="L110" s="69"/>
    </row>
    <row r="111" spans="1:13" s="44" customFormat="1" x14ac:dyDescent="0.3">
      <c r="F111" s="46"/>
      <c r="J111" s="69"/>
      <c r="L111" s="69"/>
    </row>
    <row r="112" spans="1:13" s="44" customFormat="1" x14ac:dyDescent="0.3">
      <c r="F112" s="46"/>
      <c r="J112" s="69"/>
      <c r="L112" s="69"/>
    </row>
    <row r="113" spans="6:12" s="44" customFormat="1" x14ac:dyDescent="0.3">
      <c r="F113" s="46"/>
      <c r="J113" s="69"/>
      <c r="L113" s="69"/>
    </row>
    <row r="114" spans="6:12" s="44" customFormat="1" x14ac:dyDescent="0.3">
      <c r="F114" s="46"/>
      <c r="J114" s="69"/>
      <c r="L114" s="69"/>
    </row>
    <row r="115" spans="6:12" s="44" customFormat="1" x14ac:dyDescent="0.3">
      <c r="F115" s="46"/>
      <c r="J115" s="69"/>
      <c r="L115" s="69"/>
    </row>
    <row r="116" spans="6:12" s="44" customFormat="1" x14ac:dyDescent="0.3">
      <c r="F116" s="46"/>
      <c r="J116" s="69"/>
      <c r="L116" s="69"/>
    </row>
    <row r="117" spans="6:12" s="44" customFormat="1" x14ac:dyDescent="0.3">
      <c r="F117" s="46"/>
      <c r="J117" s="69"/>
      <c r="L117" s="69"/>
    </row>
    <row r="118" spans="6:12" s="44" customFormat="1" x14ac:dyDescent="0.3">
      <c r="F118" s="46"/>
      <c r="J118" s="69"/>
      <c r="L118" s="69"/>
    </row>
    <row r="119" spans="6:12" s="44" customFormat="1" x14ac:dyDescent="0.3">
      <c r="F119" s="46"/>
      <c r="J119" s="69"/>
      <c r="L119" s="69"/>
    </row>
    <row r="120" spans="6:12" s="44" customFormat="1" x14ac:dyDescent="0.3">
      <c r="F120" s="46"/>
      <c r="J120" s="69"/>
      <c r="L120" s="69"/>
    </row>
    <row r="121" spans="6:12" s="44" customFormat="1" x14ac:dyDescent="0.3">
      <c r="F121" s="46"/>
      <c r="J121" s="69"/>
      <c r="L121" s="69"/>
    </row>
    <row r="122" spans="6:12" s="44" customFormat="1" x14ac:dyDescent="0.3">
      <c r="F122" s="46"/>
      <c r="J122" s="69"/>
      <c r="L122" s="69"/>
    </row>
    <row r="123" spans="6:12" s="44" customFormat="1" x14ac:dyDescent="0.3">
      <c r="F123" s="46"/>
      <c r="J123" s="69"/>
      <c r="L123" s="69"/>
    </row>
    <row r="124" spans="6:12" s="44" customFormat="1" x14ac:dyDescent="0.3">
      <c r="F124" s="46"/>
      <c r="J124" s="69"/>
      <c r="L124" s="69"/>
    </row>
    <row r="125" spans="6:12" s="44" customFormat="1" x14ac:dyDescent="0.3">
      <c r="F125" s="46"/>
      <c r="J125" s="69"/>
      <c r="L125" s="69"/>
    </row>
    <row r="126" spans="6:12" s="44" customFormat="1" x14ac:dyDescent="0.3">
      <c r="F126" s="46"/>
      <c r="J126" s="69"/>
      <c r="L126" s="69"/>
    </row>
    <row r="127" spans="6:12" s="44" customFormat="1" x14ac:dyDescent="0.3">
      <c r="F127" s="46"/>
      <c r="J127" s="69"/>
      <c r="L127" s="69"/>
    </row>
    <row r="128" spans="6:12" s="44" customFormat="1" x14ac:dyDescent="0.3">
      <c r="F128" s="46"/>
      <c r="J128" s="69"/>
      <c r="L128" s="69"/>
    </row>
    <row r="129" spans="6:12" s="44" customFormat="1" x14ac:dyDescent="0.3">
      <c r="F129" s="46"/>
      <c r="J129" s="69"/>
      <c r="L129" s="69"/>
    </row>
    <row r="130" spans="6:12" s="44" customFormat="1" x14ac:dyDescent="0.3">
      <c r="F130" s="46"/>
      <c r="J130" s="69"/>
      <c r="L130" s="69"/>
    </row>
    <row r="131" spans="6:12" s="44" customFormat="1" x14ac:dyDescent="0.3">
      <c r="F131" s="46"/>
      <c r="J131" s="69"/>
      <c r="L131" s="69"/>
    </row>
    <row r="132" spans="6:12" s="44" customFormat="1" x14ac:dyDescent="0.3">
      <c r="F132" s="46"/>
      <c r="J132" s="69"/>
      <c r="L132" s="69"/>
    </row>
    <row r="133" spans="6:12" s="44" customFormat="1" x14ac:dyDescent="0.3">
      <c r="F133" s="46"/>
      <c r="J133" s="69"/>
      <c r="L133" s="69"/>
    </row>
    <row r="134" spans="6:12" s="44" customFormat="1" x14ac:dyDescent="0.3">
      <c r="F134" s="46"/>
      <c r="J134" s="69"/>
      <c r="L134" s="69"/>
    </row>
    <row r="135" spans="6:12" s="44" customFormat="1" x14ac:dyDescent="0.3">
      <c r="F135" s="46"/>
      <c r="J135" s="69"/>
      <c r="L135" s="69"/>
    </row>
    <row r="136" spans="6:12" s="44" customFormat="1" x14ac:dyDescent="0.3">
      <c r="F136" s="46"/>
      <c r="J136" s="69"/>
      <c r="L136" s="69"/>
    </row>
    <row r="137" spans="6:12" s="44" customFormat="1" x14ac:dyDescent="0.3">
      <c r="F137" s="46"/>
      <c r="J137" s="69"/>
      <c r="L137" s="69"/>
    </row>
    <row r="138" spans="6:12" s="44" customFormat="1" x14ac:dyDescent="0.3">
      <c r="F138" s="46"/>
      <c r="J138" s="69"/>
      <c r="L138" s="69"/>
    </row>
    <row r="139" spans="6:12" s="44" customFormat="1" x14ac:dyDescent="0.3">
      <c r="F139" s="46"/>
      <c r="J139" s="69"/>
      <c r="L139" s="69"/>
    </row>
    <row r="140" spans="6:12" s="44" customFormat="1" x14ac:dyDescent="0.3">
      <c r="F140" s="46"/>
      <c r="J140" s="69"/>
      <c r="L140" s="69"/>
    </row>
    <row r="141" spans="6:12" s="44" customFormat="1" x14ac:dyDescent="0.3">
      <c r="F141" s="46"/>
      <c r="J141" s="69"/>
      <c r="L141" s="69"/>
    </row>
    <row r="142" spans="6:12" s="44" customFormat="1" x14ac:dyDescent="0.3">
      <c r="F142" s="46"/>
      <c r="J142" s="69"/>
      <c r="L142" s="69"/>
    </row>
    <row r="143" spans="6:12" s="44" customFormat="1" x14ac:dyDescent="0.3">
      <c r="F143" s="46"/>
      <c r="J143" s="69"/>
      <c r="L143" s="69"/>
    </row>
    <row r="144" spans="6:12" s="44" customFormat="1" x14ac:dyDescent="0.3">
      <c r="F144" s="46"/>
      <c r="J144" s="69"/>
      <c r="L144" s="69"/>
    </row>
    <row r="145" spans="6:12" s="44" customFormat="1" x14ac:dyDescent="0.3">
      <c r="F145" s="46"/>
      <c r="J145" s="69"/>
      <c r="L145" s="69"/>
    </row>
    <row r="146" spans="6:12" s="44" customFormat="1" x14ac:dyDescent="0.3">
      <c r="F146" s="46"/>
      <c r="J146" s="69"/>
      <c r="L146" s="69"/>
    </row>
    <row r="147" spans="6:12" s="44" customFormat="1" x14ac:dyDescent="0.3">
      <c r="F147" s="46"/>
      <c r="J147" s="69"/>
      <c r="L147" s="69"/>
    </row>
    <row r="148" spans="6:12" s="44" customFormat="1" x14ac:dyDescent="0.3">
      <c r="F148" s="46"/>
      <c r="J148" s="69"/>
      <c r="L148" s="69"/>
    </row>
    <row r="149" spans="6:12" s="44" customFormat="1" x14ac:dyDescent="0.3">
      <c r="F149" s="46"/>
      <c r="J149" s="69"/>
      <c r="L149" s="69"/>
    </row>
    <row r="150" spans="6:12" s="44" customFormat="1" x14ac:dyDescent="0.3">
      <c r="F150" s="46"/>
      <c r="J150" s="69"/>
      <c r="L150" s="69"/>
    </row>
    <row r="151" spans="6:12" s="44" customFormat="1" x14ac:dyDescent="0.3">
      <c r="F151" s="46"/>
      <c r="J151" s="69"/>
      <c r="L151" s="69"/>
    </row>
    <row r="152" spans="6:12" s="44" customFormat="1" x14ac:dyDescent="0.3">
      <c r="F152" s="46"/>
      <c r="J152" s="69"/>
      <c r="L152" s="69"/>
    </row>
    <row r="153" spans="6:12" s="44" customFormat="1" x14ac:dyDescent="0.3">
      <c r="F153" s="46"/>
      <c r="J153" s="69"/>
      <c r="L153" s="69"/>
    </row>
    <row r="154" spans="6:12" s="44" customFormat="1" x14ac:dyDescent="0.3">
      <c r="F154" s="46"/>
      <c r="J154" s="69"/>
      <c r="L154" s="69"/>
    </row>
    <row r="155" spans="6:12" s="44" customFormat="1" x14ac:dyDescent="0.3">
      <c r="F155" s="46"/>
      <c r="J155" s="69"/>
      <c r="L155" s="69"/>
    </row>
    <row r="156" spans="6:12" s="44" customFormat="1" x14ac:dyDescent="0.3">
      <c r="F156" s="46"/>
      <c r="J156" s="69"/>
      <c r="L156" s="69"/>
    </row>
    <row r="157" spans="6:12" s="44" customFormat="1" x14ac:dyDescent="0.3">
      <c r="F157" s="46"/>
      <c r="J157" s="69"/>
      <c r="L157" s="69"/>
    </row>
    <row r="158" spans="6:12" s="44" customFormat="1" x14ac:dyDescent="0.3">
      <c r="F158" s="46"/>
      <c r="J158" s="69"/>
      <c r="L158" s="69"/>
    </row>
    <row r="159" spans="6:12" s="44" customFormat="1" x14ac:dyDescent="0.3">
      <c r="F159" s="46"/>
      <c r="J159" s="69"/>
      <c r="L159" s="69"/>
    </row>
    <row r="160" spans="6:12" s="44" customFormat="1" x14ac:dyDescent="0.3">
      <c r="F160" s="46"/>
      <c r="J160" s="69"/>
      <c r="L160" s="69"/>
    </row>
    <row r="161" spans="6:12" s="44" customFormat="1" x14ac:dyDescent="0.3">
      <c r="F161" s="46"/>
      <c r="J161" s="69"/>
      <c r="L161" s="69"/>
    </row>
    <row r="162" spans="6:12" s="44" customFormat="1" x14ac:dyDescent="0.3">
      <c r="F162" s="46"/>
      <c r="J162" s="69"/>
      <c r="L162" s="69"/>
    </row>
    <row r="163" spans="6:12" s="44" customFormat="1" x14ac:dyDescent="0.3">
      <c r="F163" s="46"/>
      <c r="J163" s="69"/>
      <c r="L163" s="69"/>
    </row>
    <row r="164" spans="6:12" s="44" customFormat="1" x14ac:dyDescent="0.3">
      <c r="F164" s="46"/>
      <c r="J164" s="69"/>
      <c r="L164" s="69"/>
    </row>
    <row r="165" spans="6:12" s="44" customFormat="1" x14ac:dyDescent="0.3">
      <c r="F165" s="46"/>
      <c r="J165" s="69"/>
      <c r="L165" s="69"/>
    </row>
    <row r="166" spans="6:12" s="44" customFormat="1" x14ac:dyDescent="0.3">
      <c r="F166" s="46"/>
      <c r="J166" s="69"/>
      <c r="L166" s="69"/>
    </row>
    <row r="167" spans="6:12" s="44" customFormat="1" x14ac:dyDescent="0.3">
      <c r="F167" s="46"/>
      <c r="J167" s="69"/>
      <c r="L167" s="69"/>
    </row>
    <row r="168" spans="6:12" s="44" customFormat="1" x14ac:dyDescent="0.3">
      <c r="F168" s="46"/>
      <c r="J168" s="69"/>
      <c r="L168" s="69"/>
    </row>
    <row r="169" spans="6:12" s="44" customFormat="1" x14ac:dyDescent="0.3">
      <c r="F169" s="46"/>
      <c r="J169" s="69"/>
      <c r="L169" s="69"/>
    </row>
    <row r="170" spans="6:12" s="44" customFormat="1" x14ac:dyDescent="0.3">
      <c r="F170" s="46"/>
      <c r="J170" s="69"/>
      <c r="L170" s="69"/>
    </row>
    <row r="171" spans="6:12" s="44" customFormat="1" x14ac:dyDescent="0.3">
      <c r="F171" s="46"/>
      <c r="J171" s="69"/>
      <c r="L171" s="69"/>
    </row>
    <row r="172" spans="6:12" s="44" customFormat="1" x14ac:dyDescent="0.3">
      <c r="F172" s="46"/>
      <c r="J172" s="69"/>
      <c r="L172" s="69"/>
    </row>
    <row r="173" spans="6:12" s="44" customFormat="1" x14ac:dyDescent="0.3">
      <c r="F173" s="46"/>
      <c r="J173" s="69"/>
      <c r="L173" s="69"/>
    </row>
    <row r="174" spans="6:12" s="44" customFormat="1" x14ac:dyDescent="0.3">
      <c r="F174" s="46"/>
      <c r="J174" s="69"/>
      <c r="L174" s="69"/>
    </row>
    <row r="175" spans="6:12" s="44" customFormat="1" x14ac:dyDescent="0.3">
      <c r="F175" s="46"/>
      <c r="J175" s="69"/>
      <c r="L175" s="69"/>
    </row>
    <row r="176" spans="6:12" s="44" customFormat="1" x14ac:dyDescent="0.3">
      <c r="F176" s="46"/>
      <c r="J176" s="69"/>
      <c r="L176" s="69"/>
    </row>
    <row r="177" spans="6:12" s="44" customFormat="1" x14ac:dyDescent="0.3">
      <c r="F177" s="46"/>
      <c r="J177" s="69"/>
      <c r="L177" s="69"/>
    </row>
    <row r="178" spans="6:12" s="44" customFormat="1" x14ac:dyDescent="0.3">
      <c r="F178" s="46"/>
      <c r="J178" s="69"/>
      <c r="L178" s="69"/>
    </row>
    <row r="179" spans="6:12" s="44" customFormat="1" x14ac:dyDescent="0.3">
      <c r="F179" s="46"/>
      <c r="J179" s="69"/>
      <c r="L179" s="69"/>
    </row>
    <row r="180" spans="6:12" s="44" customFormat="1" x14ac:dyDescent="0.3">
      <c r="F180" s="46"/>
      <c r="J180" s="69"/>
      <c r="L180" s="69"/>
    </row>
    <row r="181" spans="6:12" s="44" customFormat="1" x14ac:dyDescent="0.3">
      <c r="F181" s="46"/>
      <c r="J181" s="69"/>
      <c r="L181" s="69"/>
    </row>
    <row r="182" spans="6:12" s="44" customFormat="1" x14ac:dyDescent="0.3">
      <c r="F182" s="46"/>
      <c r="J182" s="69"/>
      <c r="L182" s="69"/>
    </row>
    <row r="183" spans="6:12" s="44" customFormat="1" x14ac:dyDescent="0.3">
      <c r="F183" s="46"/>
      <c r="J183" s="69"/>
      <c r="L183" s="69"/>
    </row>
    <row r="184" spans="6:12" s="44" customFormat="1" x14ac:dyDescent="0.3">
      <c r="F184" s="46"/>
      <c r="J184" s="69"/>
      <c r="L184" s="69"/>
    </row>
    <row r="185" spans="6:12" s="44" customFormat="1" x14ac:dyDescent="0.3">
      <c r="F185" s="46"/>
      <c r="J185" s="69"/>
      <c r="L185" s="69"/>
    </row>
    <row r="186" spans="6:12" s="44" customFormat="1" x14ac:dyDescent="0.3">
      <c r="F186" s="46"/>
      <c r="J186" s="69"/>
      <c r="L186" s="69"/>
    </row>
    <row r="187" spans="6:12" s="44" customFormat="1" x14ac:dyDescent="0.3">
      <c r="F187" s="46"/>
      <c r="J187" s="69"/>
      <c r="L187" s="69"/>
    </row>
    <row r="188" spans="6:12" s="44" customFormat="1" x14ac:dyDescent="0.3">
      <c r="F188" s="46"/>
      <c r="J188" s="69"/>
      <c r="L188" s="69"/>
    </row>
    <row r="189" spans="6:12" s="44" customFormat="1" x14ac:dyDescent="0.3">
      <c r="F189" s="46"/>
      <c r="J189" s="69"/>
      <c r="L189" s="69"/>
    </row>
    <row r="190" spans="6:12" s="44" customFormat="1" x14ac:dyDescent="0.3">
      <c r="F190" s="46"/>
      <c r="J190" s="69"/>
      <c r="L190" s="69"/>
    </row>
    <row r="191" spans="6:12" s="44" customFormat="1" x14ac:dyDescent="0.3">
      <c r="F191" s="46"/>
      <c r="J191" s="69"/>
      <c r="L191" s="69"/>
    </row>
    <row r="192" spans="6:12" s="44" customFormat="1" x14ac:dyDescent="0.3">
      <c r="F192" s="46"/>
      <c r="J192" s="69"/>
      <c r="L192" s="69"/>
    </row>
    <row r="193" spans="6:12" s="44" customFormat="1" x14ac:dyDescent="0.3">
      <c r="F193" s="46"/>
      <c r="J193" s="69"/>
      <c r="L193" s="69"/>
    </row>
  </sheetData>
  <sheetProtection sheet="1" objects="1" scenarios="1" selectLockedCells="1"/>
  <mergeCells count="20">
    <mergeCell ref="B68:D68"/>
    <mergeCell ref="E68:I68"/>
    <mergeCell ref="A1:H1"/>
    <mergeCell ref="B66:D66"/>
    <mergeCell ref="E66:I66"/>
    <mergeCell ref="B67:D67"/>
    <mergeCell ref="E67:I67"/>
    <mergeCell ref="B69:D69"/>
    <mergeCell ref="E69:I69"/>
    <mergeCell ref="B70:D70"/>
    <mergeCell ref="E70:I70"/>
    <mergeCell ref="B71:D71"/>
    <mergeCell ref="E71:I71"/>
    <mergeCell ref="B87:L87"/>
    <mergeCell ref="B72:D72"/>
    <mergeCell ref="E72:I72"/>
    <mergeCell ref="B83:L83"/>
    <mergeCell ref="B84:L84"/>
    <mergeCell ref="B85:L85"/>
    <mergeCell ref="B86:L86"/>
  </mergeCells>
  <pageMargins left="1.1499999999999999" right="0.75" top="0.75" bottom="0.75" header="0.5" footer="0.5"/>
  <pageSetup scale="60" orientation="portrait" r:id="rId1"/>
  <headerFooter alignWithMargins="0"/>
  <ignoredErrors>
    <ignoredError sqref="J66:J72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FF00"/>
  </sheetPr>
  <dimension ref="A1:Z194"/>
  <sheetViews>
    <sheetView tabSelected="1" zoomScale="90" zoomScaleNormal="90" workbookViewId="0">
      <selection activeCell="B84" sqref="B84:L84"/>
    </sheetView>
  </sheetViews>
  <sheetFormatPr defaultColWidth="9" defaultRowHeight="17.399999999999999" x14ac:dyDescent="0.3"/>
  <cols>
    <col min="1" max="1" width="1.19921875" style="1" customWidth="1"/>
    <col min="2" max="2" width="31.19921875" style="1" customWidth="1"/>
    <col min="3" max="3" width="1.19921875" style="1" customWidth="1"/>
    <col min="4" max="4" width="12.5" style="1" customWidth="1"/>
    <col min="5" max="5" width="1.19921875" style="1" customWidth="1"/>
    <col min="6" max="6" width="12.5" style="4" customWidth="1"/>
    <col min="7" max="7" width="1.19921875" style="1" customWidth="1"/>
    <col min="8" max="8" width="12.5" style="1" customWidth="1"/>
    <col min="9" max="9" width="1.19921875" style="1" customWidth="1"/>
    <col min="10" max="10" width="21.8984375" style="75" customWidth="1"/>
    <col min="11" max="11" width="1.19921875" style="1" customWidth="1"/>
    <col min="12" max="12" width="21.8984375" style="70" customWidth="1"/>
    <col min="13" max="13" width="1.19921875" style="1" customWidth="1"/>
    <col min="14" max="26" width="9" style="44"/>
    <col min="27" max="16384" width="9" style="1"/>
  </cols>
  <sheetData>
    <row r="1" spans="1:16" ht="37.5" customHeight="1" x14ac:dyDescent="0.3">
      <c r="A1" s="130" t="s">
        <v>107</v>
      </c>
      <c r="B1" s="131"/>
      <c r="C1" s="131"/>
      <c r="D1" s="131"/>
      <c r="E1" s="131"/>
      <c r="F1" s="131"/>
      <c r="G1" s="131"/>
      <c r="H1" s="131"/>
      <c r="I1" s="84"/>
      <c r="J1" s="82" t="s">
        <v>35</v>
      </c>
      <c r="K1" s="82"/>
      <c r="L1" s="114">
        <v>1000</v>
      </c>
      <c r="M1" s="10"/>
    </row>
    <row r="2" spans="1:16" ht="3.75" customHeight="1" x14ac:dyDescent="0.3">
      <c r="A2" s="7"/>
      <c r="B2" s="83"/>
      <c r="C2" s="83"/>
      <c r="D2" s="83"/>
      <c r="E2" s="83"/>
      <c r="F2" s="5"/>
      <c r="G2" s="83"/>
      <c r="H2" s="83"/>
      <c r="I2" s="83"/>
      <c r="J2" s="55"/>
      <c r="K2" s="83"/>
      <c r="L2" s="55"/>
      <c r="M2" s="8"/>
    </row>
    <row r="3" spans="1:16" ht="22.5" customHeight="1" x14ac:dyDescent="0.3">
      <c r="A3" s="15"/>
      <c r="B3" s="16"/>
      <c r="C3" s="16"/>
      <c r="D3" s="34" t="s">
        <v>32</v>
      </c>
      <c r="E3" s="35"/>
      <c r="F3" s="36"/>
      <c r="G3" s="35"/>
      <c r="H3" s="34" t="s">
        <v>31</v>
      </c>
      <c r="I3" s="35"/>
      <c r="J3" s="56" t="s">
        <v>34</v>
      </c>
      <c r="K3" s="41"/>
      <c r="L3" s="56" t="s">
        <v>30</v>
      </c>
      <c r="M3" s="13"/>
    </row>
    <row r="4" spans="1:16" x14ac:dyDescent="0.3">
      <c r="A4" s="15"/>
      <c r="B4" s="37" t="s">
        <v>29</v>
      </c>
      <c r="C4" s="38"/>
      <c r="D4" s="39" t="s">
        <v>28</v>
      </c>
      <c r="E4" s="37"/>
      <c r="F4" s="40" t="s">
        <v>27</v>
      </c>
      <c r="G4" s="37"/>
      <c r="H4" s="39" t="s">
        <v>26</v>
      </c>
      <c r="I4" s="37"/>
      <c r="J4" s="57" t="s">
        <v>33</v>
      </c>
      <c r="K4" s="42"/>
      <c r="L4" s="57" t="s">
        <v>25</v>
      </c>
      <c r="M4" s="13"/>
    </row>
    <row r="5" spans="1:16" ht="7.5" customHeight="1" x14ac:dyDescent="0.3">
      <c r="A5" s="15"/>
      <c r="B5" s="18"/>
      <c r="C5" s="102"/>
      <c r="D5" s="102"/>
      <c r="E5" s="102"/>
      <c r="F5" s="25"/>
      <c r="G5" s="102"/>
      <c r="H5" s="102"/>
      <c r="I5" s="102"/>
      <c r="J5" s="58"/>
      <c r="K5" s="12"/>
      <c r="L5" s="58"/>
      <c r="M5" s="13"/>
    </row>
    <row r="6" spans="1:16" x14ac:dyDescent="0.3">
      <c r="A6" s="15"/>
      <c r="B6" s="21" t="s">
        <v>24</v>
      </c>
      <c r="C6" s="102"/>
      <c r="D6" s="102"/>
      <c r="E6" s="102"/>
      <c r="F6" s="25"/>
      <c r="G6" s="102"/>
      <c r="H6" s="102"/>
      <c r="I6" s="102"/>
      <c r="J6" s="58"/>
      <c r="K6" s="12"/>
      <c r="L6" s="58"/>
      <c r="M6" s="13"/>
    </row>
    <row r="7" spans="1:16" x14ac:dyDescent="0.3">
      <c r="A7" s="15"/>
      <c r="B7" s="101" t="s">
        <v>81</v>
      </c>
      <c r="C7" s="102"/>
      <c r="D7" s="88">
        <v>55</v>
      </c>
      <c r="E7" s="112"/>
      <c r="F7" s="2" t="s">
        <v>37</v>
      </c>
      <c r="G7" s="103"/>
      <c r="H7" s="98">
        <v>4</v>
      </c>
      <c r="I7" s="102"/>
      <c r="J7" s="79">
        <f>L7*$L$1</f>
        <v>220000</v>
      </c>
      <c r="K7" s="12"/>
      <c r="L7" s="54">
        <f>D7*H7</f>
        <v>220</v>
      </c>
      <c r="M7" s="13"/>
      <c r="N7" s="45"/>
      <c r="O7" s="45"/>
    </row>
    <row r="8" spans="1:16" x14ac:dyDescent="0.3">
      <c r="A8" s="15"/>
      <c r="B8" s="101"/>
      <c r="C8" s="102"/>
      <c r="D8" s="105"/>
      <c r="E8" s="103"/>
      <c r="F8" s="104"/>
      <c r="G8" s="103"/>
      <c r="H8" s="105"/>
      <c r="I8" s="102"/>
      <c r="J8" s="79">
        <f>L8*$L$1</f>
        <v>0</v>
      </c>
      <c r="K8" s="12"/>
      <c r="L8" s="54">
        <f>D8*H8</f>
        <v>0</v>
      </c>
      <c r="M8" s="13"/>
      <c r="N8" s="45"/>
      <c r="O8" s="45"/>
    </row>
    <row r="9" spans="1:16" x14ac:dyDescent="0.3">
      <c r="A9" s="15"/>
      <c r="B9" s="101"/>
      <c r="C9" s="102"/>
      <c r="D9" s="105"/>
      <c r="E9" s="103"/>
      <c r="F9" s="104"/>
      <c r="G9" s="103"/>
      <c r="H9" s="105"/>
      <c r="I9" s="102"/>
      <c r="J9" s="79">
        <f>L9*$L$1</f>
        <v>0</v>
      </c>
      <c r="K9" s="12"/>
      <c r="L9" s="54">
        <f>D9*H9</f>
        <v>0</v>
      </c>
      <c r="M9" s="13"/>
      <c r="N9" s="45"/>
      <c r="O9" s="45"/>
    </row>
    <row r="10" spans="1:16" x14ac:dyDescent="0.3">
      <c r="A10" s="15"/>
      <c r="B10" s="51" t="s">
        <v>36</v>
      </c>
      <c r="C10" s="102"/>
      <c r="D10" s="106"/>
      <c r="E10" s="103"/>
      <c r="F10" s="107"/>
      <c r="G10" s="103"/>
      <c r="H10" s="106"/>
      <c r="I10" s="102"/>
      <c r="J10" s="71">
        <f>SUM(J7:J9)</f>
        <v>220000</v>
      </c>
      <c r="K10" s="43"/>
      <c r="L10" s="59">
        <f>SUM(L7:L9)</f>
        <v>220</v>
      </c>
      <c r="M10" s="13"/>
      <c r="N10" s="45"/>
      <c r="O10" s="45"/>
    </row>
    <row r="11" spans="1:16" ht="7.5" customHeight="1" x14ac:dyDescent="0.3">
      <c r="A11" s="15"/>
      <c r="B11" s="102"/>
      <c r="C11" s="102"/>
      <c r="D11" s="108"/>
      <c r="E11" s="103"/>
      <c r="F11" s="109"/>
      <c r="G11" s="103"/>
      <c r="H11" s="108"/>
      <c r="I11" s="102"/>
      <c r="J11" s="58"/>
      <c r="K11" s="12"/>
      <c r="L11" s="54"/>
      <c r="M11" s="13"/>
      <c r="N11" s="45"/>
      <c r="O11" s="45"/>
      <c r="P11" s="45"/>
    </row>
    <row r="12" spans="1:16" x14ac:dyDescent="0.3">
      <c r="A12" s="15"/>
      <c r="B12" s="21" t="s">
        <v>23</v>
      </c>
      <c r="C12" s="102"/>
      <c r="D12" s="108"/>
      <c r="E12" s="103"/>
      <c r="F12" s="109"/>
      <c r="G12" s="103"/>
      <c r="H12" s="108"/>
      <c r="I12" s="102"/>
      <c r="J12" s="58"/>
      <c r="K12" s="12"/>
      <c r="L12" s="54"/>
      <c r="M12" s="13"/>
    </row>
    <row r="13" spans="1:16" ht="7.5" customHeight="1" x14ac:dyDescent="0.3">
      <c r="A13" s="15"/>
      <c r="B13" s="102"/>
      <c r="C13" s="102"/>
      <c r="D13" s="108"/>
      <c r="E13" s="103"/>
      <c r="F13" s="109"/>
      <c r="G13" s="103"/>
      <c r="H13" s="108"/>
      <c r="I13" s="102"/>
      <c r="J13" s="58"/>
      <c r="K13" s="12"/>
      <c r="L13" s="54"/>
      <c r="M13" s="13"/>
    </row>
    <row r="14" spans="1:16" x14ac:dyDescent="0.3">
      <c r="A14" s="15"/>
      <c r="B14" s="16" t="s">
        <v>22</v>
      </c>
      <c r="C14" s="102"/>
      <c r="D14" s="108"/>
      <c r="E14" s="103"/>
      <c r="F14" s="109"/>
      <c r="G14" s="103"/>
      <c r="H14" s="108"/>
      <c r="I14" s="102"/>
      <c r="J14" s="76">
        <f t="shared" ref="J14:J64" si="0">L14*$L$1</f>
        <v>16200.000000000004</v>
      </c>
      <c r="K14" s="43"/>
      <c r="L14" s="77">
        <f>SUM(L15:L16)</f>
        <v>16.200000000000003</v>
      </c>
      <c r="M14" s="13"/>
    </row>
    <row r="15" spans="1:16" x14ac:dyDescent="0.3">
      <c r="A15" s="15"/>
      <c r="B15" s="101" t="s">
        <v>82</v>
      </c>
      <c r="C15" s="102"/>
      <c r="D15" s="88">
        <v>60</v>
      </c>
      <c r="E15" s="118"/>
      <c r="F15" s="2" t="s">
        <v>38</v>
      </c>
      <c r="G15" s="118"/>
      <c r="H15" s="98">
        <v>0.27</v>
      </c>
      <c r="I15" s="102"/>
      <c r="J15" s="79">
        <f t="shared" si="0"/>
        <v>16200.000000000004</v>
      </c>
      <c r="K15" s="12"/>
      <c r="L15" s="60">
        <f>D15*H15</f>
        <v>16.200000000000003</v>
      </c>
      <c r="M15" s="13"/>
    </row>
    <row r="16" spans="1:16" x14ac:dyDescent="0.3">
      <c r="A16" s="15"/>
      <c r="B16" s="101"/>
      <c r="C16" s="102"/>
      <c r="D16" s="88"/>
      <c r="E16" s="118"/>
      <c r="F16" s="2"/>
      <c r="G16" s="118"/>
      <c r="H16" s="88"/>
      <c r="I16" s="102"/>
      <c r="J16" s="79">
        <f t="shared" si="0"/>
        <v>0</v>
      </c>
      <c r="K16" s="12"/>
      <c r="L16" s="60">
        <f>D16*H16</f>
        <v>0</v>
      </c>
      <c r="M16" s="13"/>
    </row>
    <row r="17" spans="1:13" ht="7.5" customHeight="1" x14ac:dyDescent="0.3">
      <c r="A17" s="15"/>
      <c r="B17" s="102"/>
      <c r="C17" s="102"/>
      <c r="D17" s="90"/>
      <c r="E17" s="118"/>
      <c r="F17" s="25"/>
      <c r="G17" s="118"/>
      <c r="H17" s="90"/>
      <c r="I17" s="102"/>
      <c r="J17" s="58"/>
      <c r="K17" s="12"/>
      <c r="L17" s="54"/>
      <c r="M17" s="13"/>
    </row>
    <row r="18" spans="1:13" x14ac:dyDescent="0.3">
      <c r="A18" s="15"/>
      <c r="B18" s="16" t="s">
        <v>21</v>
      </c>
      <c r="C18" s="102"/>
      <c r="D18" s="90"/>
      <c r="E18" s="118"/>
      <c r="F18" s="25"/>
      <c r="G18" s="118"/>
      <c r="H18" s="90"/>
      <c r="I18" s="102"/>
      <c r="J18" s="76">
        <f t="shared" si="0"/>
        <v>32900</v>
      </c>
      <c r="K18" s="43"/>
      <c r="L18" s="77">
        <f>SUM(L19:L25)</f>
        <v>32.9</v>
      </c>
      <c r="M18" s="13"/>
    </row>
    <row r="19" spans="1:13" x14ac:dyDescent="0.3">
      <c r="A19" s="15"/>
      <c r="B19" s="101" t="s">
        <v>39</v>
      </c>
      <c r="C19" s="102"/>
      <c r="D19" s="88">
        <v>50</v>
      </c>
      <c r="E19" s="118"/>
      <c r="F19" s="2" t="s">
        <v>38</v>
      </c>
      <c r="G19" s="118"/>
      <c r="H19" s="98">
        <v>0.42</v>
      </c>
      <c r="I19" s="102"/>
      <c r="J19" s="79">
        <f t="shared" si="0"/>
        <v>21000</v>
      </c>
      <c r="K19" s="12"/>
      <c r="L19" s="60">
        <f t="shared" ref="L19:L25" si="1">D19*H19</f>
        <v>21</v>
      </c>
      <c r="M19" s="13"/>
    </row>
    <row r="20" spans="1:13" x14ac:dyDescent="0.3">
      <c r="A20" s="15"/>
      <c r="B20" s="101" t="s">
        <v>60</v>
      </c>
      <c r="C20" s="102"/>
      <c r="D20" s="88">
        <v>10</v>
      </c>
      <c r="E20" s="118"/>
      <c r="F20" s="2" t="s">
        <v>38</v>
      </c>
      <c r="G20" s="118"/>
      <c r="H20" s="98">
        <v>0.22</v>
      </c>
      <c r="I20" s="102"/>
      <c r="J20" s="79">
        <f t="shared" si="0"/>
        <v>2200</v>
      </c>
      <c r="K20" s="12"/>
      <c r="L20" s="60">
        <f t="shared" si="1"/>
        <v>2.2000000000000002</v>
      </c>
      <c r="M20" s="13"/>
    </row>
    <row r="21" spans="1:13" x14ac:dyDescent="0.3">
      <c r="A21" s="15"/>
      <c r="B21" s="101" t="s">
        <v>62</v>
      </c>
      <c r="C21" s="102"/>
      <c r="D21" s="88">
        <v>5</v>
      </c>
      <c r="E21" s="118"/>
      <c r="F21" s="2" t="s">
        <v>38</v>
      </c>
      <c r="G21" s="118"/>
      <c r="H21" s="98">
        <v>0.5</v>
      </c>
      <c r="I21" s="102"/>
      <c r="J21" s="79">
        <f t="shared" si="0"/>
        <v>2500</v>
      </c>
      <c r="K21" s="12"/>
      <c r="L21" s="61">
        <f t="shared" si="1"/>
        <v>2.5</v>
      </c>
      <c r="M21" s="13"/>
    </row>
    <row r="22" spans="1:13" x14ac:dyDescent="0.3">
      <c r="A22" s="15"/>
      <c r="B22" s="101" t="s">
        <v>63</v>
      </c>
      <c r="C22" s="102"/>
      <c r="D22" s="88">
        <v>15</v>
      </c>
      <c r="E22" s="118"/>
      <c r="F22" s="2" t="s">
        <v>38</v>
      </c>
      <c r="G22" s="118"/>
      <c r="H22" s="98">
        <v>0.48</v>
      </c>
      <c r="I22" s="102"/>
      <c r="J22" s="79">
        <f t="shared" si="0"/>
        <v>7199.9999999999991</v>
      </c>
      <c r="K22" s="12"/>
      <c r="L22" s="61">
        <f t="shared" si="1"/>
        <v>7.1999999999999993</v>
      </c>
      <c r="M22" s="13"/>
    </row>
    <row r="23" spans="1:13" x14ac:dyDescent="0.3">
      <c r="A23" s="15"/>
      <c r="B23" s="101"/>
      <c r="C23" s="102"/>
      <c r="D23" s="88"/>
      <c r="E23" s="118"/>
      <c r="F23" s="2"/>
      <c r="G23" s="118"/>
      <c r="H23" s="88"/>
      <c r="I23" s="102"/>
      <c r="J23" s="79">
        <f t="shared" si="0"/>
        <v>0</v>
      </c>
      <c r="K23" s="12"/>
      <c r="L23" s="61">
        <f t="shared" si="1"/>
        <v>0</v>
      </c>
      <c r="M23" s="13"/>
    </row>
    <row r="24" spans="1:13" x14ac:dyDescent="0.3">
      <c r="A24" s="15"/>
      <c r="B24" s="101"/>
      <c r="C24" s="102"/>
      <c r="D24" s="88"/>
      <c r="E24" s="118"/>
      <c r="F24" s="2"/>
      <c r="G24" s="118"/>
      <c r="H24" s="88"/>
      <c r="I24" s="102"/>
      <c r="J24" s="79">
        <f t="shared" si="0"/>
        <v>0</v>
      </c>
      <c r="K24" s="12"/>
      <c r="L24" s="61">
        <f t="shared" si="1"/>
        <v>0</v>
      </c>
      <c r="M24" s="13"/>
    </row>
    <row r="25" spans="1:13" x14ac:dyDescent="0.3">
      <c r="A25" s="15"/>
      <c r="B25" s="101"/>
      <c r="C25" s="102"/>
      <c r="D25" s="88"/>
      <c r="E25" s="118"/>
      <c r="F25" s="2"/>
      <c r="G25" s="118"/>
      <c r="H25" s="88"/>
      <c r="I25" s="102"/>
      <c r="J25" s="79">
        <f t="shared" si="0"/>
        <v>0</v>
      </c>
      <c r="K25" s="12"/>
      <c r="L25" s="61">
        <f t="shared" si="1"/>
        <v>0</v>
      </c>
      <c r="M25" s="13"/>
    </row>
    <row r="26" spans="1:13" ht="7.5" customHeight="1" x14ac:dyDescent="0.3">
      <c r="A26" s="15"/>
      <c r="B26" s="102"/>
      <c r="C26" s="102"/>
      <c r="D26" s="90"/>
      <c r="E26" s="118"/>
      <c r="F26" s="25"/>
      <c r="G26" s="118"/>
      <c r="H26" s="90"/>
      <c r="I26" s="102"/>
      <c r="J26" s="58"/>
      <c r="K26" s="12"/>
      <c r="L26" s="62"/>
      <c r="M26" s="13"/>
    </row>
    <row r="27" spans="1:13" x14ac:dyDescent="0.3">
      <c r="A27" s="15"/>
      <c r="B27" s="16" t="s">
        <v>87</v>
      </c>
      <c r="C27" s="102"/>
      <c r="D27" s="90"/>
      <c r="E27" s="118"/>
      <c r="F27" s="25"/>
      <c r="G27" s="118"/>
      <c r="H27" s="90"/>
      <c r="I27" s="102"/>
      <c r="J27" s="76">
        <f t="shared" si="0"/>
        <v>25040</v>
      </c>
      <c r="K27" s="43"/>
      <c r="L27" s="78">
        <f>SUM(L28:L33)</f>
        <v>25.04</v>
      </c>
      <c r="M27" s="13"/>
    </row>
    <row r="28" spans="1:13" x14ac:dyDescent="0.3">
      <c r="A28" s="15"/>
      <c r="B28" s="113" t="s">
        <v>67</v>
      </c>
      <c r="C28" s="102"/>
      <c r="D28" s="98">
        <v>16</v>
      </c>
      <c r="E28" s="118"/>
      <c r="F28" s="100" t="s">
        <v>64</v>
      </c>
      <c r="G28" s="118"/>
      <c r="H28" s="98">
        <v>0.15</v>
      </c>
      <c r="I28" s="102"/>
      <c r="J28" s="79">
        <f t="shared" si="0"/>
        <v>2400</v>
      </c>
      <c r="K28" s="12"/>
      <c r="L28" s="61">
        <f t="shared" ref="L28:L33" si="2">D28*H28</f>
        <v>2.4</v>
      </c>
      <c r="M28" s="13"/>
    </row>
    <row r="29" spans="1:13" x14ac:dyDescent="0.3">
      <c r="A29" s="15"/>
      <c r="B29" s="113" t="s">
        <v>68</v>
      </c>
      <c r="C29" s="102"/>
      <c r="D29" s="98">
        <v>3</v>
      </c>
      <c r="E29" s="118"/>
      <c r="F29" s="100" t="s">
        <v>38</v>
      </c>
      <c r="G29" s="118"/>
      <c r="H29" s="98">
        <v>0.7</v>
      </c>
      <c r="I29" s="102"/>
      <c r="J29" s="79">
        <f t="shared" si="0"/>
        <v>2099.9999999999995</v>
      </c>
      <c r="K29" s="12"/>
      <c r="L29" s="61">
        <f t="shared" si="2"/>
        <v>2.0999999999999996</v>
      </c>
      <c r="M29" s="13"/>
    </row>
    <row r="30" spans="1:13" x14ac:dyDescent="0.3">
      <c r="A30" s="15"/>
      <c r="B30" s="113" t="s">
        <v>80</v>
      </c>
      <c r="C30" s="102"/>
      <c r="D30" s="98">
        <v>1.2</v>
      </c>
      <c r="E30" s="118"/>
      <c r="F30" s="100" t="s">
        <v>65</v>
      </c>
      <c r="G30" s="118"/>
      <c r="H30" s="98">
        <v>5.5</v>
      </c>
      <c r="I30" s="102"/>
      <c r="J30" s="79">
        <f t="shared" si="0"/>
        <v>6600</v>
      </c>
      <c r="K30" s="12"/>
      <c r="L30" s="61">
        <f t="shared" si="2"/>
        <v>6.6</v>
      </c>
      <c r="M30" s="13"/>
    </row>
    <row r="31" spans="1:13" x14ac:dyDescent="0.3">
      <c r="A31" s="15"/>
      <c r="B31" s="113" t="s">
        <v>79</v>
      </c>
      <c r="C31" s="102"/>
      <c r="D31" s="98">
        <v>16.399999999999999</v>
      </c>
      <c r="E31" s="118"/>
      <c r="F31" s="100" t="s">
        <v>64</v>
      </c>
      <c r="G31" s="118"/>
      <c r="H31" s="98">
        <v>0.85</v>
      </c>
      <c r="I31" s="102"/>
      <c r="J31" s="79">
        <f t="shared" si="0"/>
        <v>13939.999999999998</v>
      </c>
      <c r="K31" s="12"/>
      <c r="L31" s="61">
        <f t="shared" si="2"/>
        <v>13.939999999999998</v>
      </c>
      <c r="M31" s="13"/>
    </row>
    <row r="32" spans="1:13" x14ac:dyDescent="0.3">
      <c r="A32" s="15"/>
      <c r="B32" s="101"/>
      <c r="C32" s="102"/>
      <c r="D32" s="88"/>
      <c r="E32" s="118"/>
      <c r="F32" s="2"/>
      <c r="G32" s="118"/>
      <c r="H32" s="88"/>
      <c r="I32" s="102"/>
      <c r="J32" s="79">
        <f t="shared" si="0"/>
        <v>0</v>
      </c>
      <c r="K32" s="12"/>
      <c r="L32" s="61">
        <f t="shared" si="2"/>
        <v>0</v>
      </c>
      <c r="M32" s="13"/>
    </row>
    <row r="33" spans="1:13" x14ac:dyDescent="0.3">
      <c r="A33" s="15"/>
      <c r="B33" s="101"/>
      <c r="C33" s="102"/>
      <c r="D33" s="105"/>
      <c r="E33" s="103"/>
      <c r="F33" s="104"/>
      <c r="G33" s="103"/>
      <c r="H33" s="105"/>
      <c r="I33" s="102"/>
      <c r="J33" s="79">
        <f t="shared" si="0"/>
        <v>0</v>
      </c>
      <c r="K33" s="12"/>
      <c r="L33" s="61">
        <f t="shared" si="2"/>
        <v>0</v>
      </c>
      <c r="M33" s="13"/>
    </row>
    <row r="34" spans="1:13" ht="7.5" customHeight="1" x14ac:dyDescent="0.3">
      <c r="A34" s="15"/>
      <c r="B34" s="102"/>
      <c r="C34" s="102"/>
      <c r="D34" s="108"/>
      <c r="E34" s="103"/>
      <c r="F34" s="109"/>
      <c r="G34" s="103"/>
      <c r="H34" s="108"/>
      <c r="I34" s="102"/>
      <c r="J34" s="58"/>
      <c r="K34" s="12"/>
      <c r="L34" s="62"/>
      <c r="M34" s="13"/>
    </row>
    <row r="35" spans="1:13" x14ac:dyDescent="0.3">
      <c r="A35" s="15"/>
      <c r="B35" s="16" t="s">
        <v>88</v>
      </c>
      <c r="C35" s="102"/>
      <c r="D35" s="108"/>
      <c r="E35" s="103"/>
      <c r="F35" s="109"/>
      <c r="G35" s="103"/>
      <c r="H35" s="108"/>
      <c r="I35" s="102"/>
      <c r="J35" s="76">
        <f t="shared" si="0"/>
        <v>26600</v>
      </c>
      <c r="K35" s="43"/>
      <c r="L35" s="78">
        <f>SUM(L36:L40)</f>
        <v>26.6</v>
      </c>
      <c r="M35" s="13"/>
    </row>
    <row r="36" spans="1:13" x14ac:dyDescent="0.3">
      <c r="A36" s="15"/>
      <c r="B36" s="101" t="s">
        <v>70</v>
      </c>
      <c r="C36" s="102"/>
      <c r="D36" s="88">
        <v>1</v>
      </c>
      <c r="E36" s="112"/>
      <c r="F36" s="2" t="s">
        <v>42</v>
      </c>
      <c r="G36" s="103"/>
      <c r="H36" s="98">
        <v>7.35</v>
      </c>
      <c r="I36" s="102"/>
      <c r="J36" s="79">
        <f t="shared" si="0"/>
        <v>7350</v>
      </c>
      <c r="K36" s="12"/>
      <c r="L36" s="61">
        <f>D36*H36</f>
        <v>7.35</v>
      </c>
      <c r="M36" s="13"/>
    </row>
    <row r="37" spans="1:13" x14ac:dyDescent="0.3">
      <c r="A37" s="15"/>
      <c r="B37" s="101" t="s">
        <v>71</v>
      </c>
      <c r="C37" s="102"/>
      <c r="D37" s="88">
        <v>55</v>
      </c>
      <c r="E37" s="115"/>
      <c r="F37" s="2" t="s">
        <v>37</v>
      </c>
      <c r="G37" s="115"/>
      <c r="H37" s="98">
        <v>0.35</v>
      </c>
      <c r="I37" s="102"/>
      <c r="J37" s="79">
        <f t="shared" si="0"/>
        <v>19250</v>
      </c>
      <c r="K37" s="12"/>
      <c r="L37" s="61">
        <f>D37*H37</f>
        <v>19.25</v>
      </c>
      <c r="M37" s="13"/>
    </row>
    <row r="38" spans="1:13" x14ac:dyDescent="0.3">
      <c r="A38" s="15"/>
      <c r="B38" s="101"/>
      <c r="C38" s="102"/>
      <c r="D38" s="105"/>
      <c r="E38" s="103"/>
      <c r="F38" s="104"/>
      <c r="G38" s="103"/>
      <c r="H38" s="111"/>
      <c r="I38" s="102"/>
      <c r="J38" s="79">
        <f t="shared" si="0"/>
        <v>0</v>
      </c>
      <c r="K38" s="12"/>
      <c r="L38" s="61">
        <f>D38*H38</f>
        <v>0</v>
      </c>
      <c r="M38" s="13"/>
    </row>
    <row r="39" spans="1:13" x14ac:dyDescent="0.3">
      <c r="A39" s="15"/>
      <c r="B39" s="101"/>
      <c r="C39" s="102"/>
      <c r="D39" s="105"/>
      <c r="E39" s="103"/>
      <c r="F39" s="104"/>
      <c r="G39" s="103"/>
      <c r="H39" s="105"/>
      <c r="I39" s="102"/>
      <c r="J39" s="79">
        <f t="shared" si="0"/>
        <v>0</v>
      </c>
      <c r="K39" s="12"/>
      <c r="L39" s="61">
        <f>D39*H39</f>
        <v>0</v>
      </c>
      <c r="M39" s="13"/>
    </row>
    <row r="40" spans="1:13" x14ac:dyDescent="0.3">
      <c r="A40" s="15"/>
      <c r="B40" s="101"/>
      <c r="C40" s="102"/>
      <c r="D40" s="105"/>
      <c r="E40" s="103"/>
      <c r="F40" s="104"/>
      <c r="G40" s="103"/>
      <c r="H40" s="105"/>
      <c r="I40" s="102"/>
      <c r="J40" s="79">
        <f t="shared" si="0"/>
        <v>0</v>
      </c>
      <c r="K40" s="12"/>
      <c r="L40" s="61">
        <f>D40*H40</f>
        <v>0</v>
      </c>
      <c r="M40" s="13"/>
    </row>
    <row r="41" spans="1:13" ht="7.5" customHeight="1" x14ac:dyDescent="0.3">
      <c r="A41" s="15"/>
      <c r="B41" s="102"/>
      <c r="C41" s="102"/>
      <c r="D41" s="108"/>
      <c r="E41" s="103"/>
      <c r="F41" s="109"/>
      <c r="G41" s="103"/>
      <c r="H41" s="108"/>
      <c r="I41" s="102"/>
      <c r="J41" s="58"/>
      <c r="K41" s="12"/>
      <c r="L41" s="62"/>
      <c r="M41" s="13"/>
    </row>
    <row r="42" spans="1:13" s="44" customFormat="1" x14ac:dyDescent="0.3">
      <c r="A42" s="15"/>
      <c r="B42" s="16" t="s">
        <v>20</v>
      </c>
      <c r="C42" s="102"/>
      <c r="D42" s="108"/>
      <c r="E42" s="103"/>
      <c r="F42" s="109"/>
      <c r="G42" s="103"/>
      <c r="H42" s="108"/>
      <c r="I42" s="102"/>
      <c r="J42" s="76">
        <f t="shared" si="0"/>
        <v>30120.1</v>
      </c>
      <c r="K42" s="43"/>
      <c r="L42" s="78">
        <f>SUM(L43:L47)</f>
        <v>30.120099999999997</v>
      </c>
      <c r="M42" s="13"/>
    </row>
    <row r="43" spans="1:13" s="44" customFormat="1" x14ac:dyDescent="0.3">
      <c r="A43" s="15"/>
      <c r="B43" s="101" t="s">
        <v>43</v>
      </c>
      <c r="C43" s="102"/>
      <c r="D43" s="88">
        <v>0.83399999999999996</v>
      </c>
      <c r="E43" s="112"/>
      <c r="F43" s="2" t="s">
        <v>48</v>
      </c>
      <c r="G43" s="103"/>
      <c r="H43" s="88">
        <v>3.15</v>
      </c>
      <c r="I43" s="102"/>
      <c r="J43" s="79">
        <f t="shared" si="0"/>
        <v>2627.1</v>
      </c>
      <c r="K43" s="12"/>
      <c r="L43" s="61">
        <f>D43*H43</f>
        <v>2.6271</v>
      </c>
      <c r="M43" s="13"/>
    </row>
    <row r="44" spans="1:13" s="44" customFormat="1" x14ac:dyDescent="0.3">
      <c r="A44" s="15"/>
      <c r="B44" s="101" t="s">
        <v>44</v>
      </c>
      <c r="C44" s="102"/>
      <c r="D44" s="88">
        <v>4.3899999999999997</v>
      </c>
      <c r="E44" s="112"/>
      <c r="F44" s="2" t="s">
        <v>48</v>
      </c>
      <c r="G44" s="103"/>
      <c r="H44" s="88">
        <v>2.9</v>
      </c>
      <c r="I44" s="102"/>
      <c r="J44" s="79">
        <f t="shared" si="0"/>
        <v>12730.999999999998</v>
      </c>
      <c r="K44" s="12"/>
      <c r="L44" s="61">
        <f>D44*H44</f>
        <v>12.730999999999998</v>
      </c>
      <c r="M44" s="13"/>
    </row>
    <row r="45" spans="1:13" s="44" customFormat="1" x14ac:dyDescent="0.3">
      <c r="A45" s="15"/>
      <c r="B45" s="101" t="s">
        <v>45</v>
      </c>
      <c r="C45" s="102"/>
      <c r="D45" s="88">
        <v>0.18</v>
      </c>
      <c r="E45" s="112"/>
      <c r="F45" s="2" t="s">
        <v>48</v>
      </c>
      <c r="G45" s="103"/>
      <c r="H45" s="88">
        <v>3.4</v>
      </c>
      <c r="I45" s="102"/>
      <c r="J45" s="79">
        <f t="shared" si="0"/>
        <v>612</v>
      </c>
      <c r="K45" s="12"/>
      <c r="L45" s="61">
        <f>D45*H45</f>
        <v>0.61199999999999999</v>
      </c>
      <c r="M45" s="13"/>
    </row>
    <row r="46" spans="1:13" s="44" customFormat="1" x14ac:dyDescent="0.3">
      <c r="A46" s="15"/>
      <c r="B46" s="101" t="s">
        <v>46</v>
      </c>
      <c r="C46" s="102"/>
      <c r="D46" s="88">
        <v>1</v>
      </c>
      <c r="E46" s="112"/>
      <c r="F46" s="2" t="s">
        <v>49</v>
      </c>
      <c r="G46" s="103"/>
      <c r="H46" s="88">
        <v>2.4</v>
      </c>
      <c r="I46" s="102"/>
      <c r="J46" s="79">
        <f t="shared" si="0"/>
        <v>2400</v>
      </c>
      <c r="K46" s="12"/>
      <c r="L46" s="61">
        <f>D46*H46</f>
        <v>2.4</v>
      </c>
      <c r="M46" s="13"/>
    </row>
    <row r="47" spans="1:13" s="44" customFormat="1" x14ac:dyDescent="0.3">
      <c r="A47" s="15"/>
      <c r="B47" s="101" t="s">
        <v>47</v>
      </c>
      <c r="C47" s="102"/>
      <c r="D47" s="88">
        <v>1</v>
      </c>
      <c r="E47" s="112"/>
      <c r="F47" s="2" t="s">
        <v>49</v>
      </c>
      <c r="G47" s="103"/>
      <c r="H47" s="88">
        <v>11.75</v>
      </c>
      <c r="I47" s="102"/>
      <c r="J47" s="79">
        <f t="shared" si="0"/>
        <v>11750</v>
      </c>
      <c r="K47" s="12"/>
      <c r="L47" s="61">
        <f>D47*H47</f>
        <v>11.75</v>
      </c>
      <c r="M47" s="13"/>
    </row>
    <row r="48" spans="1:13" s="44" customFormat="1" ht="7.5" customHeight="1" x14ac:dyDescent="0.3">
      <c r="A48" s="15"/>
      <c r="B48" s="32"/>
      <c r="C48" s="102"/>
      <c r="D48" s="106"/>
      <c r="E48" s="103"/>
      <c r="F48" s="107"/>
      <c r="G48" s="103"/>
      <c r="H48" s="106"/>
      <c r="I48" s="102"/>
      <c r="J48" s="58"/>
      <c r="K48" s="12"/>
      <c r="L48" s="62"/>
      <c r="M48" s="13"/>
    </row>
    <row r="49" spans="1:13" s="44" customFormat="1" x14ac:dyDescent="0.3">
      <c r="A49" s="15"/>
      <c r="B49" s="16" t="s">
        <v>19</v>
      </c>
      <c r="C49" s="102"/>
      <c r="D49" s="108"/>
      <c r="E49" s="103"/>
      <c r="F49" s="109"/>
      <c r="G49" s="103"/>
      <c r="H49" s="108"/>
      <c r="I49" s="102"/>
      <c r="J49" s="76">
        <f t="shared" si="0"/>
        <v>23029.200000000004</v>
      </c>
      <c r="K49" s="43"/>
      <c r="L49" s="78">
        <f>SUM(L50:L52)</f>
        <v>23.029200000000003</v>
      </c>
      <c r="M49" s="13"/>
    </row>
    <row r="50" spans="1:13" s="44" customFormat="1" x14ac:dyDescent="0.3">
      <c r="A50" s="15"/>
      <c r="B50" s="101" t="s">
        <v>50</v>
      </c>
      <c r="C50" s="102"/>
      <c r="D50" s="88">
        <v>0.80200000000000005</v>
      </c>
      <c r="E50" s="112"/>
      <c r="F50" s="2" t="s">
        <v>51</v>
      </c>
      <c r="G50" s="112"/>
      <c r="H50" s="88">
        <v>22.5</v>
      </c>
      <c r="I50" s="102"/>
      <c r="J50" s="79">
        <f t="shared" si="0"/>
        <v>18045</v>
      </c>
      <c r="K50" s="12"/>
      <c r="L50" s="61">
        <f>D50*H50</f>
        <v>18.045000000000002</v>
      </c>
      <c r="M50" s="13"/>
    </row>
    <row r="51" spans="1:13" s="44" customFormat="1" x14ac:dyDescent="0.3">
      <c r="A51" s="15"/>
      <c r="B51" s="101" t="s">
        <v>66</v>
      </c>
      <c r="C51" s="102"/>
      <c r="D51" s="88">
        <v>0.28399999999999997</v>
      </c>
      <c r="E51" s="112"/>
      <c r="F51" s="2" t="s">
        <v>51</v>
      </c>
      <c r="G51" s="112"/>
      <c r="H51" s="88">
        <v>17.55</v>
      </c>
      <c r="I51" s="102"/>
      <c r="J51" s="79">
        <f t="shared" si="0"/>
        <v>4984.2</v>
      </c>
      <c r="K51" s="12"/>
      <c r="L51" s="61">
        <f>D51*H51</f>
        <v>4.9841999999999995</v>
      </c>
      <c r="M51" s="13"/>
    </row>
    <row r="52" spans="1:13" s="44" customFormat="1" x14ac:dyDescent="0.3">
      <c r="A52" s="15"/>
      <c r="B52" s="101"/>
      <c r="C52" s="102"/>
      <c r="D52" s="105"/>
      <c r="E52" s="103"/>
      <c r="F52" s="104"/>
      <c r="G52" s="103"/>
      <c r="H52" s="105"/>
      <c r="I52" s="102"/>
      <c r="J52" s="79">
        <f t="shared" si="0"/>
        <v>0</v>
      </c>
      <c r="K52" s="12"/>
      <c r="L52" s="61">
        <f>D52*H52</f>
        <v>0</v>
      </c>
      <c r="M52" s="13"/>
    </row>
    <row r="53" spans="1:13" s="44" customFormat="1" ht="7.5" customHeight="1" x14ac:dyDescent="0.3">
      <c r="A53" s="15"/>
      <c r="B53" s="32"/>
      <c r="C53" s="102"/>
      <c r="D53" s="106"/>
      <c r="E53" s="103"/>
      <c r="F53" s="107"/>
      <c r="G53" s="103"/>
      <c r="H53" s="106"/>
      <c r="I53" s="102"/>
      <c r="J53" s="58"/>
      <c r="K53" s="12"/>
      <c r="L53" s="62"/>
      <c r="M53" s="13"/>
    </row>
    <row r="54" spans="1:13" s="44" customFormat="1" x14ac:dyDescent="0.3">
      <c r="A54" s="15"/>
      <c r="B54" s="16" t="s">
        <v>18</v>
      </c>
      <c r="C54" s="102"/>
      <c r="D54" s="108"/>
      <c r="E54" s="103"/>
      <c r="F54" s="109"/>
      <c r="G54" s="103"/>
      <c r="H54" s="108"/>
      <c r="I54" s="102"/>
      <c r="J54" s="76">
        <f t="shared" si="0"/>
        <v>12000</v>
      </c>
      <c r="K54" s="43"/>
      <c r="L54" s="78">
        <f>SUM(L55:L57)</f>
        <v>12</v>
      </c>
      <c r="M54" s="13"/>
    </row>
    <row r="55" spans="1:13" s="44" customFormat="1" x14ac:dyDescent="0.3">
      <c r="A55" s="15"/>
      <c r="B55" s="101" t="s">
        <v>58</v>
      </c>
      <c r="C55" s="102"/>
      <c r="D55" s="88">
        <v>1</v>
      </c>
      <c r="E55" s="112"/>
      <c r="F55" s="2" t="s">
        <v>42</v>
      </c>
      <c r="G55" s="103"/>
      <c r="H55" s="98">
        <v>12</v>
      </c>
      <c r="I55" s="102"/>
      <c r="J55" s="79">
        <f t="shared" si="0"/>
        <v>12000</v>
      </c>
      <c r="K55" s="12"/>
      <c r="L55" s="61">
        <f>D55*H55</f>
        <v>12</v>
      </c>
      <c r="M55" s="13"/>
    </row>
    <row r="56" spans="1:13" s="44" customFormat="1" x14ac:dyDescent="0.3">
      <c r="A56" s="15"/>
      <c r="B56" s="101"/>
      <c r="C56" s="102"/>
      <c r="D56" s="105"/>
      <c r="E56" s="103"/>
      <c r="F56" s="104"/>
      <c r="G56" s="103"/>
      <c r="H56" s="105"/>
      <c r="I56" s="102"/>
      <c r="J56" s="79">
        <f t="shared" si="0"/>
        <v>0</v>
      </c>
      <c r="K56" s="12"/>
      <c r="L56" s="61">
        <f>D56*H56</f>
        <v>0</v>
      </c>
      <c r="M56" s="13"/>
    </row>
    <row r="57" spans="1:13" s="44" customFormat="1" x14ac:dyDescent="0.3">
      <c r="A57" s="15"/>
      <c r="B57" s="101"/>
      <c r="C57" s="102"/>
      <c r="D57" s="105"/>
      <c r="E57" s="103"/>
      <c r="F57" s="104"/>
      <c r="G57" s="103"/>
      <c r="H57" s="105"/>
      <c r="I57" s="102"/>
      <c r="J57" s="79">
        <f t="shared" si="0"/>
        <v>0</v>
      </c>
      <c r="K57" s="12"/>
      <c r="L57" s="61">
        <f>D57*H57</f>
        <v>0</v>
      </c>
      <c r="M57" s="13"/>
    </row>
    <row r="58" spans="1:13" s="44" customFormat="1" ht="7.5" customHeight="1" x14ac:dyDescent="0.3">
      <c r="A58" s="15"/>
      <c r="B58" s="102"/>
      <c r="C58" s="102"/>
      <c r="D58" s="102"/>
      <c r="E58" s="102"/>
      <c r="F58" s="25"/>
      <c r="G58" s="102"/>
      <c r="H58" s="31"/>
      <c r="I58" s="102"/>
      <c r="J58" s="79"/>
      <c r="K58" s="12"/>
      <c r="L58" s="62"/>
      <c r="M58" s="13"/>
    </row>
    <row r="59" spans="1:13" s="44" customFormat="1" x14ac:dyDescent="0.3">
      <c r="A59" s="15"/>
      <c r="B59" s="86" t="s">
        <v>89</v>
      </c>
      <c r="C59" s="87"/>
      <c r="D59" s="99">
        <v>7.0000000000000007E-2</v>
      </c>
      <c r="E59" s="102"/>
      <c r="F59" s="25"/>
      <c r="G59" s="102"/>
      <c r="H59" s="102"/>
      <c r="I59" s="102"/>
      <c r="J59" s="94">
        <f t="shared" si="0"/>
        <v>5500</v>
      </c>
      <c r="K59" s="12"/>
      <c r="L59" s="92">
        <v>5.5</v>
      </c>
      <c r="M59" s="13"/>
    </row>
    <row r="60" spans="1:13" s="44" customFormat="1" ht="7.5" customHeight="1" x14ac:dyDescent="0.3">
      <c r="A60" s="15"/>
      <c r="B60" s="102"/>
      <c r="C60" s="102"/>
      <c r="D60" s="102"/>
      <c r="E60" s="102"/>
      <c r="F60" s="25"/>
      <c r="G60" s="102"/>
      <c r="H60" s="102"/>
      <c r="I60" s="102"/>
      <c r="J60" s="58"/>
      <c r="K60" s="12"/>
      <c r="L60" s="62"/>
      <c r="M60" s="13"/>
    </row>
    <row r="61" spans="1:13" s="44" customFormat="1" x14ac:dyDescent="0.3">
      <c r="A61" s="15"/>
      <c r="B61" s="16" t="s">
        <v>17</v>
      </c>
      <c r="C61" s="102"/>
      <c r="D61" s="102"/>
      <c r="E61" s="102"/>
      <c r="F61" s="25"/>
      <c r="G61" s="102"/>
      <c r="H61" s="102"/>
      <c r="I61" s="102"/>
      <c r="J61" s="73">
        <f t="shared" si="0"/>
        <v>171389.30000000002</v>
      </c>
      <c r="K61" s="43"/>
      <c r="L61" s="63">
        <f>L14+L18+L27+L35+L42+L49+L54+L59</f>
        <v>171.38930000000002</v>
      </c>
      <c r="M61" s="13"/>
    </row>
    <row r="62" spans="1:13" s="44" customFormat="1" x14ac:dyDescent="0.3">
      <c r="A62" s="15"/>
      <c r="B62" s="16" t="s">
        <v>16</v>
      </c>
      <c r="C62" s="102"/>
      <c r="D62" s="102"/>
      <c r="E62" s="102"/>
      <c r="F62" s="25"/>
      <c r="G62" s="102"/>
      <c r="H62" s="102"/>
      <c r="I62" s="102"/>
      <c r="J62" s="73">
        <f t="shared" si="0"/>
        <v>3116.1690909090912</v>
      </c>
      <c r="K62" s="43"/>
      <c r="L62" s="64">
        <f>L61/D7</f>
        <v>3.1161690909090911</v>
      </c>
      <c r="M62" s="13"/>
    </row>
    <row r="63" spans="1:13" s="44" customFormat="1" ht="7.5" customHeight="1" x14ac:dyDescent="0.3">
      <c r="A63" s="15"/>
      <c r="B63" s="102"/>
      <c r="C63" s="102"/>
      <c r="D63" s="102"/>
      <c r="E63" s="102"/>
      <c r="F63" s="25"/>
      <c r="G63" s="102"/>
      <c r="H63" s="102"/>
      <c r="I63" s="102"/>
      <c r="J63" s="72"/>
      <c r="K63" s="12"/>
      <c r="L63" s="62"/>
      <c r="M63" s="13"/>
    </row>
    <row r="64" spans="1:13" s="44" customFormat="1" ht="18" thickBot="1" x14ac:dyDescent="0.35">
      <c r="A64" s="15"/>
      <c r="B64" s="16" t="s">
        <v>59</v>
      </c>
      <c r="C64" s="16"/>
      <c r="D64" s="16"/>
      <c r="E64" s="16"/>
      <c r="F64" s="36"/>
      <c r="G64" s="16"/>
      <c r="H64" s="16"/>
      <c r="I64" s="16"/>
      <c r="J64" s="74">
        <f t="shared" si="0"/>
        <v>48610.699999999983</v>
      </c>
      <c r="K64" s="43"/>
      <c r="L64" s="65">
        <f>L10-L61</f>
        <v>48.61069999999998</v>
      </c>
      <c r="M64" s="13"/>
    </row>
    <row r="65" spans="1:13" s="44" customFormat="1" ht="7.5" customHeight="1" thickTop="1" x14ac:dyDescent="0.3">
      <c r="A65" s="15"/>
      <c r="B65" s="102"/>
      <c r="C65" s="102"/>
      <c r="D65" s="102"/>
      <c r="E65" s="102"/>
      <c r="F65" s="25"/>
      <c r="G65" s="102"/>
      <c r="H65" s="102"/>
      <c r="I65" s="102"/>
      <c r="J65" s="58"/>
      <c r="K65" s="12"/>
      <c r="L65" s="62"/>
      <c r="M65" s="13"/>
    </row>
    <row r="66" spans="1:13" s="44" customFormat="1" x14ac:dyDescent="0.3">
      <c r="A66" s="15"/>
      <c r="B66" s="21" t="s">
        <v>15</v>
      </c>
      <c r="C66" s="102"/>
      <c r="D66" s="102"/>
      <c r="E66" s="102"/>
      <c r="F66" s="25"/>
      <c r="G66" s="102"/>
      <c r="H66" s="102"/>
      <c r="I66" s="102"/>
      <c r="J66" s="58"/>
      <c r="K66" s="12"/>
      <c r="L66" s="66"/>
      <c r="M66" s="13"/>
    </row>
    <row r="67" spans="1:13" s="44" customFormat="1" ht="18" customHeight="1" x14ac:dyDescent="0.3">
      <c r="A67" s="15"/>
      <c r="B67" s="126" t="s">
        <v>52</v>
      </c>
      <c r="C67" s="126"/>
      <c r="D67" s="126"/>
      <c r="E67" s="127"/>
      <c r="F67" s="127"/>
      <c r="G67" s="127"/>
      <c r="H67" s="127"/>
      <c r="I67" s="127"/>
      <c r="J67" s="93">
        <f>L67*$L$1</f>
        <v>4000</v>
      </c>
      <c r="K67" s="12"/>
      <c r="L67" s="91">
        <v>4</v>
      </c>
      <c r="M67" s="13"/>
    </row>
    <row r="68" spans="1:13" s="44" customFormat="1" ht="18" customHeight="1" x14ac:dyDescent="0.3">
      <c r="A68" s="15"/>
      <c r="B68" s="132" t="s">
        <v>53</v>
      </c>
      <c r="C68" s="132"/>
      <c r="D68" s="132"/>
      <c r="E68" s="127"/>
      <c r="F68" s="127"/>
      <c r="G68" s="127"/>
      <c r="H68" s="127"/>
      <c r="I68" s="127"/>
      <c r="J68" s="93">
        <f t="shared" ref="J68:J73" si="3">L68*$L$1</f>
        <v>55000</v>
      </c>
      <c r="K68" s="12"/>
      <c r="L68" s="91">
        <v>55</v>
      </c>
      <c r="M68" s="13"/>
    </row>
    <row r="69" spans="1:13" s="44" customFormat="1" ht="18" customHeight="1" x14ac:dyDescent="0.3">
      <c r="A69" s="15"/>
      <c r="B69" s="132" t="s">
        <v>54</v>
      </c>
      <c r="C69" s="132"/>
      <c r="D69" s="132"/>
      <c r="E69" s="127"/>
      <c r="F69" s="127"/>
      <c r="G69" s="127"/>
      <c r="H69" s="127"/>
      <c r="I69" s="127"/>
      <c r="J69" s="93">
        <f t="shared" si="3"/>
        <v>15000</v>
      </c>
      <c r="K69" s="12"/>
      <c r="L69" s="91">
        <v>15</v>
      </c>
      <c r="M69" s="13"/>
    </row>
    <row r="70" spans="1:13" s="44" customFormat="1" ht="18" customHeight="1" x14ac:dyDescent="0.3">
      <c r="A70" s="15"/>
      <c r="B70" s="126" t="s">
        <v>55</v>
      </c>
      <c r="C70" s="126"/>
      <c r="D70" s="126"/>
      <c r="E70" s="127"/>
      <c r="F70" s="127"/>
      <c r="G70" s="127"/>
      <c r="H70" s="127"/>
      <c r="I70" s="127"/>
      <c r="J70" s="93">
        <f t="shared" si="3"/>
        <v>0</v>
      </c>
      <c r="K70" s="12"/>
      <c r="L70" s="91"/>
      <c r="M70" s="13"/>
    </row>
    <row r="71" spans="1:13" s="44" customFormat="1" ht="18" customHeight="1" x14ac:dyDescent="0.3">
      <c r="A71" s="15"/>
      <c r="B71" s="126" t="s">
        <v>56</v>
      </c>
      <c r="C71" s="126"/>
      <c r="D71" s="126"/>
      <c r="E71" s="127"/>
      <c r="F71" s="127"/>
      <c r="G71" s="127"/>
      <c r="H71" s="127"/>
      <c r="I71" s="127"/>
      <c r="J71" s="93">
        <f t="shared" si="3"/>
        <v>1300</v>
      </c>
      <c r="K71" s="12"/>
      <c r="L71" s="91">
        <v>1.3</v>
      </c>
      <c r="M71" s="13"/>
    </row>
    <row r="72" spans="1:13" s="44" customFormat="1" ht="18" customHeight="1" x14ac:dyDescent="0.3">
      <c r="A72" s="15"/>
      <c r="B72" s="126" t="s">
        <v>57</v>
      </c>
      <c r="C72" s="126"/>
      <c r="D72" s="126"/>
      <c r="E72" s="127"/>
      <c r="F72" s="127"/>
      <c r="G72" s="127"/>
      <c r="H72" s="127"/>
      <c r="I72" s="127"/>
      <c r="J72" s="93">
        <f t="shared" si="3"/>
        <v>0</v>
      </c>
      <c r="K72" s="12"/>
      <c r="L72" s="91"/>
      <c r="M72" s="13"/>
    </row>
    <row r="73" spans="1:13" s="44" customFormat="1" ht="18" customHeight="1" x14ac:dyDescent="0.3">
      <c r="A73" s="15"/>
      <c r="B73" s="126" t="s">
        <v>61</v>
      </c>
      <c r="C73" s="126"/>
      <c r="D73" s="126"/>
      <c r="E73" s="127"/>
      <c r="F73" s="127"/>
      <c r="G73" s="127"/>
      <c r="H73" s="127"/>
      <c r="I73" s="127"/>
      <c r="J73" s="93">
        <f t="shared" si="3"/>
        <v>49360</v>
      </c>
      <c r="K73" s="12"/>
      <c r="L73" s="91">
        <v>49.36</v>
      </c>
      <c r="M73" s="13"/>
    </row>
    <row r="74" spans="1:13" s="44" customFormat="1" ht="7.5" customHeight="1" x14ac:dyDescent="0.3">
      <c r="A74" s="15"/>
      <c r="B74" s="102"/>
      <c r="C74" s="102"/>
      <c r="D74" s="102"/>
      <c r="E74" s="102"/>
      <c r="F74" s="25"/>
      <c r="G74" s="102"/>
      <c r="H74" s="102"/>
      <c r="I74" s="102"/>
      <c r="J74" s="58"/>
      <c r="K74" s="12"/>
      <c r="L74" s="62"/>
      <c r="M74" s="13"/>
    </row>
    <row r="75" spans="1:13" x14ac:dyDescent="0.3">
      <c r="A75" s="15"/>
      <c r="B75" s="16" t="s">
        <v>14</v>
      </c>
      <c r="C75" s="102"/>
      <c r="D75" s="102"/>
      <c r="E75" s="102"/>
      <c r="F75" s="25"/>
      <c r="G75" s="102"/>
      <c r="H75" s="102"/>
      <c r="I75" s="102"/>
      <c r="J75" s="73">
        <f t="shared" ref="J75:J81" si="4">L75*$L$1</f>
        <v>124660</v>
      </c>
      <c r="K75" s="43"/>
      <c r="L75" s="63">
        <f>SUM(L67:L73)</f>
        <v>124.66</v>
      </c>
      <c r="M75" s="13"/>
    </row>
    <row r="76" spans="1:13" x14ac:dyDescent="0.3">
      <c r="A76" s="15"/>
      <c r="B76" s="16" t="s">
        <v>13</v>
      </c>
      <c r="C76" s="102"/>
      <c r="D76" s="102"/>
      <c r="E76" s="102"/>
      <c r="F76" s="25"/>
      <c r="G76" s="102"/>
      <c r="H76" s="102"/>
      <c r="I76" s="102"/>
      <c r="J76" s="73">
        <f t="shared" si="4"/>
        <v>2266.5454545454545</v>
      </c>
      <c r="K76" s="43"/>
      <c r="L76" s="64">
        <f>L75/D7</f>
        <v>2.2665454545454544</v>
      </c>
      <c r="M76" s="13"/>
    </row>
    <row r="77" spans="1:13" x14ac:dyDescent="0.3">
      <c r="A77" s="15"/>
      <c r="B77" s="102"/>
      <c r="C77" s="102"/>
      <c r="D77" s="102"/>
      <c r="E77" s="102"/>
      <c r="F77" s="25"/>
      <c r="G77" s="102"/>
      <c r="H77" s="102"/>
      <c r="I77" s="102"/>
      <c r="J77" s="58"/>
      <c r="K77" s="12"/>
      <c r="L77" s="62"/>
      <c r="M77" s="13"/>
    </row>
    <row r="78" spans="1:13" x14ac:dyDescent="0.3">
      <c r="A78" s="15"/>
      <c r="B78" s="16" t="s">
        <v>12</v>
      </c>
      <c r="C78" s="102"/>
      <c r="D78" s="102"/>
      <c r="E78" s="102"/>
      <c r="F78" s="25"/>
      <c r="G78" s="102"/>
      <c r="H78" s="102"/>
      <c r="I78" s="102"/>
      <c r="J78" s="73">
        <f t="shared" si="4"/>
        <v>296049.3</v>
      </c>
      <c r="K78" s="43"/>
      <c r="L78" s="63">
        <f>L61+L75</f>
        <v>296.04930000000002</v>
      </c>
      <c r="M78" s="13"/>
    </row>
    <row r="79" spans="1:13" x14ac:dyDescent="0.3">
      <c r="A79" s="15"/>
      <c r="B79" s="16" t="s">
        <v>11</v>
      </c>
      <c r="C79" s="102"/>
      <c r="D79" s="102"/>
      <c r="E79" s="102"/>
      <c r="F79" s="25"/>
      <c r="G79" s="102"/>
      <c r="H79" s="102"/>
      <c r="I79" s="102"/>
      <c r="J79" s="73">
        <f t="shared" si="4"/>
        <v>5382.7145454545453</v>
      </c>
      <c r="K79" s="43"/>
      <c r="L79" s="64">
        <f>L78/D7</f>
        <v>5.3827145454545455</v>
      </c>
      <c r="M79" s="13"/>
    </row>
    <row r="80" spans="1:13" x14ac:dyDescent="0.3">
      <c r="A80" s="15"/>
      <c r="B80" s="102"/>
      <c r="C80" s="102"/>
      <c r="D80" s="102"/>
      <c r="E80" s="102"/>
      <c r="F80" s="25"/>
      <c r="G80" s="102"/>
      <c r="H80" s="102"/>
      <c r="I80" s="102"/>
      <c r="J80" s="72"/>
      <c r="K80" s="12"/>
      <c r="L80" s="62"/>
      <c r="M80" s="13"/>
    </row>
    <row r="81" spans="1:26" ht="18" thickBot="1" x14ac:dyDescent="0.35">
      <c r="A81" s="15"/>
      <c r="B81" s="16" t="s">
        <v>10</v>
      </c>
      <c r="C81" s="16"/>
      <c r="D81" s="16"/>
      <c r="E81" s="16"/>
      <c r="F81" s="36"/>
      <c r="G81" s="16"/>
      <c r="H81" s="16"/>
      <c r="I81" s="16"/>
      <c r="J81" s="74">
        <f t="shared" si="4"/>
        <v>-76049.300000000017</v>
      </c>
      <c r="K81" s="43"/>
      <c r="L81" s="65">
        <f>L10-L78</f>
        <v>-76.049300000000017</v>
      </c>
      <c r="M81" s="13"/>
    </row>
    <row r="82" spans="1:26" ht="18" thickTop="1" x14ac:dyDescent="0.3">
      <c r="A82" s="15"/>
      <c r="B82" s="102"/>
      <c r="C82" s="102"/>
      <c r="D82" s="102"/>
      <c r="E82" s="102"/>
      <c r="F82" s="25"/>
      <c r="G82" s="102"/>
      <c r="H82" s="102"/>
      <c r="I82" s="102"/>
      <c r="J82" s="58"/>
      <c r="K82" s="12"/>
      <c r="L82" s="58"/>
      <c r="M82" s="13"/>
    </row>
    <row r="83" spans="1:26" x14ac:dyDescent="0.3">
      <c r="A83" s="15"/>
      <c r="B83" s="102" t="s">
        <v>9</v>
      </c>
      <c r="C83" s="102"/>
      <c r="D83" s="102"/>
      <c r="E83" s="102"/>
      <c r="F83" s="25"/>
      <c r="G83" s="102"/>
      <c r="H83" s="102"/>
      <c r="I83" s="102"/>
      <c r="J83" s="67"/>
      <c r="K83" s="102"/>
      <c r="L83" s="67"/>
      <c r="M83" s="23"/>
    </row>
    <row r="84" spans="1:26" s="3" customFormat="1" x14ac:dyDescent="0.3">
      <c r="A84" s="29"/>
      <c r="B84" s="128"/>
      <c r="C84" s="128"/>
      <c r="D84" s="128"/>
      <c r="E84" s="128"/>
      <c r="F84" s="128"/>
      <c r="G84" s="128"/>
      <c r="H84" s="128"/>
      <c r="I84" s="128"/>
      <c r="J84" s="128"/>
      <c r="K84" s="128"/>
      <c r="L84" s="128"/>
      <c r="M84" s="28"/>
      <c r="N84" s="45"/>
      <c r="O84" s="45"/>
      <c r="P84" s="45"/>
      <c r="Q84" s="45"/>
      <c r="R84" s="45"/>
      <c r="S84" s="45"/>
      <c r="T84" s="45"/>
      <c r="U84" s="45"/>
      <c r="V84" s="45"/>
      <c r="W84" s="45"/>
      <c r="X84" s="45"/>
      <c r="Y84" s="45"/>
      <c r="Z84" s="45"/>
    </row>
    <row r="85" spans="1:26" s="3" customFormat="1" x14ac:dyDescent="0.3">
      <c r="A85" s="29"/>
      <c r="B85" s="129"/>
      <c r="C85" s="129"/>
      <c r="D85" s="129"/>
      <c r="E85" s="129"/>
      <c r="F85" s="129"/>
      <c r="G85" s="129"/>
      <c r="H85" s="129"/>
      <c r="I85" s="129"/>
      <c r="J85" s="129"/>
      <c r="K85" s="129"/>
      <c r="L85" s="129"/>
      <c r="M85" s="28"/>
      <c r="N85" s="45"/>
      <c r="O85" s="45"/>
      <c r="P85" s="45"/>
      <c r="Q85" s="45"/>
      <c r="R85" s="45"/>
      <c r="S85" s="45"/>
      <c r="T85" s="45"/>
      <c r="U85" s="45"/>
      <c r="V85" s="45"/>
      <c r="W85" s="45"/>
      <c r="X85" s="45"/>
      <c r="Y85" s="45"/>
      <c r="Z85" s="45"/>
    </row>
    <row r="86" spans="1:26" s="3" customFormat="1" x14ac:dyDescent="0.3">
      <c r="A86" s="29"/>
      <c r="B86" s="125"/>
      <c r="C86" s="125"/>
      <c r="D86" s="125"/>
      <c r="E86" s="125"/>
      <c r="F86" s="125"/>
      <c r="G86" s="125"/>
      <c r="H86" s="125"/>
      <c r="I86" s="125"/>
      <c r="J86" s="125"/>
      <c r="K86" s="125"/>
      <c r="L86" s="125"/>
      <c r="M86" s="28"/>
      <c r="N86" s="45"/>
      <c r="O86" s="45"/>
      <c r="P86" s="45"/>
      <c r="Q86" s="45"/>
      <c r="R86" s="45"/>
      <c r="S86" s="45"/>
      <c r="T86" s="45"/>
      <c r="U86" s="45"/>
      <c r="V86" s="45"/>
      <c r="W86" s="45"/>
      <c r="X86" s="45"/>
      <c r="Y86" s="45"/>
      <c r="Z86" s="45"/>
    </row>
    <row r="87" spans="1:26" s="3" customFormat="1" x14ac:dyDescent="0.3">
      <c r="A87" s="29"/>
      <c r="B87" s="125"/>
      <c r="C87" s="125"/>
      <c r="D87" s="125"/>
      <c r="E87" s="125"/>
      <c r="F87" s="125"/>
      <c r="G87" s="125"/>
      <c r="H87" s="125"/>
      <c r="I87" s="125"/>
      <c r="J87" s="125"/>
      <c r="K87" s="125"/>
      <c r="L87" s="125"/>
      <c r="M87" s="28"/>
      <c r="N87" s="45"/>
      <c r="O87" s="45"/>
      <c r="P87" s="45"/>
      <c r="Q87" s="45"/>
      <c r="R87" s="45"/>
      <c r="S87" s="45"/>
      <c r="T87" s="45"/>
      <c r="U87" s="45"/>
      <c r="V87" s="45"/>
      <c r="W87" s="45"/>
      <c r="X87" s="45"/>
      <c r="Y87" s="45"/>
      <c r="Z87" s="45"/>
    </row>
    <row r="88" spans="1:26" s="3" customFormat="1" x14ac:dyDescent="0.3">
      <c r="A88" s="29"/>
      <c r="B88" s="125"/>
      <c r="C88" s="125"/>
      <c r="D88" s="125"/>
      <c r="E88" s="125"/>
      <c r="F88" s="125"/>
      <c r="G88" s="125"/>
      <c r="H88" s="125"/>
      <c r="I88" s="125"/>
      <c r="J88" s="125"/>
      <c r="K88" s="125"/>
      <c r="L88" s="125"/>
      <c r="M88" s="28"/>
      <c r="N88" s="45"/>
      <c r="O88" s="45"/>
      <c r="P88" s="45"/>
      <c r="Q88" s="45"/>
      <c r="R88" s="45"/>
      <c r="S88" s="45"/>
      <c r="T88" s="45"/>
      <c r="U88" s="45"/>
      <c r="V88" s="45"/>
      <c r="W88" s="45"/>
      <c r="X88" s="45"/>
      <c r="Y88" s="45"/>
      <c r="Z88" s="45"/>
    </row>
    <row r="89" spans="1:26" x14ac:dyDescent="0.3">
      <c r="A89" s="15"/>
      <c r="B89" s="102"/>
      <c r="C89" s="102"/>
      <c r="D89" s="102"/>
      <c r="E89" s="102"/>
      <c r="F89" s="25"/>
      <c r="G89" s="102"/>
      <c r="H89" s="102"/>
      <c r="I89" s="102"/>
      <c r="J89" s="67"/>
      <c r="K89" s="102"/>
      <c r="L89" s="67"/>
      <c r="M89" s="23"/>
    </row>
    <row r="90" spans="1:26" x14ac:dyDescent="0.3">
      <c r="A90" s="15"/>
      <c r="B90" s="21" t="s">
        <v>8</v>
      </c>
      <c r="C90" s="102"/>
      <c r="D90" s="22" t="s">
        <v>7</v>
      </c>
      <c r="E90" s="102"/>
      <c r="F90" s="25" t="s">
        <v>6</v>
      </c>
      <c r="G90" s="102"/>
      <c r="H90" s="22" t="s">
        <v>5</v>
      </c>
      <c r="I90" s="102"/>
      <c r="J90" s="67"/>
      <c r="K90" s="102"/>
      <c r="L90" s="67"/>
      <c r="M90" s="23"/>
    </row>
    <row r="91" spans="1:26" s="44" customFormat="1" x14ac:dyDescent="0.3">
      <c r="A91" s="15"/>
      <c r="B91" s="102"/>
      <c r="C91" s="102"/>
      <c r="D91" s="9">
        <v>0.1</v>
      </c>
      <c r="E91" s="102"/>
      <c r="F91" s="25"/>
      <c r="G91" s="102"/>
      <c r="H91" s="9">
        <v>0.1</v>
      </c>
      <c r="I91" s="102"/>
      <c r="J91" s="67"/>
      <c r="K91" s="102"/>
      <c r="L91" s="67"/>
      <c r="M91" s="23"/>
    </row>
    <row r="92" spans="1:26" s="44" customFormat="1" x14ac:dyDescent="0.3">
      <c r="A92" s="15"/>
      <c r="B92" s="102"/>
      <c r="C92" s="102"/>
      <c r="D92" s="52"/>
      <c r="E92" s="16"/>
      <c r="F92" s="35" t="s">
        <v>3</v>
      </c>
      <c r="G92" s="16"/>
      <c r="H92" s="52"/>
      <c r="I92" s="102"/>
      <c r="J92" s="67"/>
      <c r="K92" s="102"/>
      <c r="L92" s="67"/>
      <c r="M92" s="23"/>
    </row>
    <row r="93" spans="1:26" s="44" customFormat="1" x14ac:dyDescent="0.3">
      <c r="A93" s="15"/>
      <c r="B93" s="24" t="s">
        <v>4</v>
      </c>
      <c r="C93" s="102"/>
      <c r="D93" s="52">
        <f>F93*(1-D91)</f>
        <v>49.5</v>
      </c>
      <c r="E93" s="16"/>
      <c r="F93" s="36">
        <f>D7</f>
        <v>55</v>
      </c>
      <c r="G93" s="16"/>
      <c r="H93" s="35">
        <f>F93*(1+H91)</f>
        <v>60.500000000000007</v>
      </c>
      <c r="I93" s="102"/>
      <c r="J93" s="67"/>
      <c r="K93" s="102"/>
      <c r="L93" s="67"/>
      <c r="M93" s="23"/>
    </row>
    <row r="94" spans="1:26" s="44" customFormat="1" ht="4.5" customHeight="1" x14ac:dyDescent="0.3">
      <c r="A94" s="15"/>
      <c r="B94" s="102"/>
      <c r="C94" s="102"/>
      <c r="D94" s="102"/>
      <c r="E94" s="102"/>
      <c r="F94" s="25"/>
      <c r="G94" s="102"/>
      <c r="H94" s="102"/>
      <c r="I94" s="102"/>
      <c r="J94" s="67"/>
      <c r="K94" s="102"/>
      <c r="L94" s="67"/>
      <c r="M94" s="23"/>
    </row>
    <row r="95" spans="1:26" s="44" customFormat="1" x14ac:dyDescent="0.3">
      <c r="A95" s="15"/>
      <c r="B95" s="102" t="s">
        <v>2</v>
      </c>
      <c r="C95" s="102"/>
      <c r="D95" s="26">
        <f>$L$61/D93</f>
        <v>3.4624101010101014</v>
      </c>
      <c r="E95" s="102"/>
      <c r="F95" s="26">
        <f>$L$61/F93</f>
        <v>3.1161690909090911</v>
      </c>
      <c r="G95" s="102"/>
      <c r="H95" s="26">
        <f>$L$61/H93</f>
        <v>2.8328809917355371</v>
      </c>
      <c r="I95" s="102"/>
      <c r="J95" s="67"/>
      <c r="K95" s="102"/>
      <c r="L95" s="67"/>
      <c r="M95" s="23"/>
    </row>
    <row r="96" spans="1:26" s="44" customFormat="1" ht="4.5" customHeight="1" x14ac:dyDescent="0.3">
      <c r="A96" s="15"/>
      <c r="B96" s="102"/>
      <c r="C96" s="102"/>
      <c r="D96" s="102"/>
      <c r="E96" s="102"/>
      <c r="F96" s="25"/>
      <c r="G96" s="102"/>
      <c r="H96" s="102"/>
      <c r="I96" s="102"/>
      <c r="J96" s="67"/>
      <c r="K96" s="102"/>
      <c r="L96" s="67"/>
      <c r="M96" s="23"/>
    </row>
    <row r="97" spans="1:13" s="44" customFormat="1" x14ac:dyDescent="0.3">
      <c r="A97" s="15"/>
      <c r="B97" s="102" t="s">
        <v>1</v>
      </c>
      <c r="C97" s="102"/>
      <c r="D97" s="26">
        <f>$L$75/D93</f>
        <v>2.5183838383838384</v>
      </c>
      <c r="E97" s="102"/>
      <c r="F97" s="26">
        <f>$L$75/F93</f>
        <v>2.2665454545454544</v>
      </c>
      <c r="G97" s="102"/>
      <c r="H97" s="26">
        <f>$L$75/H93</f>
        <v>2.0604958677685947</v>
      </c>
      <c r="I97" s="102"/>
      <c r="J97" s="67"/>
      <c r="K97" s="102"/>
      <c r="L97" s="67"/>
      <c r="M97" s="23"/>
    </row>
    <row r="98" spans="1:13" s="44" customFormat="1" ht="3.75" customHeight="1" x14ac:dyDescent="0.3">
      <c r="A98" s="15"/>
      <c r="B98" s="102"/>
      <c r="C98" s="102"/>
      <c r="D98" s="102"/>
      <c r="E98" s="102"/>
      <c r="F98" s="25"/>
      <c r="G98" s="102"/>
      <c r="H98" s="102"/>
      <c r="I98" s="102"/>
      <c r="J98" s="67"/>
      <c r="K98" s="102"/>
      <c r="L98" s="67"/>
      <c r="M98" s="23"/>
    </row>
    <row r="99" spans="1:13" s="44" customFormat="1" x14ac:dyDescent="0.3">
      <c r="A99" s="15"/>
      <c r="B99" s="102" t="s">
        <v>0</v>
      </c>
      <c r="C99" s="102"/>
      <c r="D99" s="26">
        <f>$L$78/D93</f>
        <v>5.9807939393939398</v>
      </c>
      <c r="E99" s="102"/>
      <c r="F99" s="26">
        <f>$L$78/F93</f>
        <v>5.3827145454545455</v>
      </c>
      <c r="G99" s="102"/>
      <c r="H99" s="26">
        <f>$L$78/H93</f>
        <v>4.8933768595041318</v>
      </c>
      <c r="I99" s="102"/>
      <c r="J99" s="67"/>
      <c r="K99" s="102"/>
      <c r="L99" s="67"/>
      <c r="M99" s="23"/>
    </row>
    <row r="100" spans="1:13" s="44" customFormat="1" ht="5.25" customHeight="1" x14ac:dyDescent="0.3">
      <c r="A100" s="15"/>
      <c r="B100" s="102"/>
      <c r="C100" s="102"/>
      <c r="D100" s="102"/>
      <c r="E100" s="102"/>
      <c r="F100" s="25"/>
      <c r="G100" s="102"/>
      <c r="H100" s="102"/>
      <c r="I100" s="102"/>
      <c r="J100" s="67"/>
      <c r="K100" s="102"/>
      <c r="L100" s="67"/>
      <c r="M100" s="23"/>
    </row>
    <row r="101" spans="1:13" s="44" customFormat="1" x14ac:dyDescent="0.3">
      <c r="A101" s="15"/>
      <c r="B101" s="102"/>
      <c r="C101" s="102"/>
      <c r="D101" s="102"/>
      <c r="E101" s="102"/>
      <c r="F101" s="25"/>
      <c r="G101" s="102"/>
      <c r="H101" s="102"/>
      <c r="I101" s="102"/>
      <c r="J101" s="67"/>
      <c r="K101" s="102"/>
      <c r="L101" s="67"/>
      <c r="M101" s="23"/>
    </row>
    <row r="102" spans="1:13" s="44" customFormat="1" x14ac:dyDescent="0.3">
      <c r="A102" s="15"/>
      <c r="B102" s="102"/>
      <c r="C102" s="102"/>
      <c r="D102" s="16"/>
      <c r="E102" s="16"/>
      <c r="F102" s="36" t="s">
        <v>4</v>
      </c>
      <c r="G102" s="16"/>
      <c r="H102" s="16"/>
      <c r="I102" s="102"/>
      <c r="J102" s="67"/>
      <c r="K102" s="102"/>
      <c r="L102" s="67"/>
      <c r="M102" s="23"/>
    </row>
    <row r="103" spans="1:13" s="44" customFormat="1" x14ac:dyDescent="0.3">
      <c r="A103" s="15"/>
      <c r="B103" s="24" t="s">
        <v>3</v>
      </c>
      <c r="C103" s="102"/>
      <c r="D103" s="20">
        <f>F103*(1-D91)</f>
        <v>3.6</v>
      </c>
      <c r="E103" s="16"/>
      <c r="F103" s="53">
        <f>H7</f>
        <v>4</v>
      </c>
      <c r="G103" s="16"/>
      <c r="H103" s="20">
        <f>F103*(1+H91)</f>
        <v>4.4000000000000004</v>
      </c>
      <c r="I103" s="102"/>
      <c r="J103" s="67"/>
      <c r="K103" s="102"/>
      <c r="L103" s="67"/>
      <c r="M103" s="23"/>
    </row>
    <row r="104" spans="1:13" s="44" customFormat="1" ht="4.5" customHeight="1" x14ac:dyDescent="0.3">
      <c r="A104" s="15"/>
      <c r="B104" s="102"/>
      <c r="C104" s="102"/>
      <c r="D104" s="102"/>
      <c r="E104" s="102"/>
      <c r="F104" s="25"/>
      <c r="G104" s="102"/>
      <c r="H104" s="102"/>
      <c r="I104" s="102"/>
      <c r="J104" s="67"/>
      <c r="K104" s="102"/>
      <c r="L104" s="67"/>
      <c r="M104" s="23"/>
    </row>
    <row r="105" spans="1:13" s="44" customFormat="1" x14ac:dyDescent="0.3">
      <c r="A105" s="15"/>
      <c r="B105" s="102" t="s">
        <v>2</v>
      </c>
      <c r="C105" s="102"/>
      <c r="D105" s="27">
        <f>$L$61/D103</f>
        <v>47.608138888888895</v>
      </c>
      <c r="E105" s="102"/>
      <c r="F105" s="27">
        <f>$L$61/F103</f>
        <v>42.847325000000005</v>
      </c>
      <c r="G105" s="102"/>
      <c r="H105" s="27">
        <f>$L$61/H103</f>
        <v>38.952113636363634</v>
      </c>
      <c r="I105" s="102"/>
      <c r="J105" s="67"/>
      <c r="K105" s="102"/>
      <c r="L105" s="67"/>
      <c r="M105" s="23"/>
    </row>
    <row r="106" spans="1:13" s="44" customFormat="1" ht="3" customHeight="1" x14ac:dyDescent="0.3">
      <c r="A106" s="15"/>
      <c r="B106" s="102"/>
      <c r="C106" s="102"/>
      <c r="D106" s="102"/>
      <c r="E106" s="102"/>
      <c r="F106" s="25"/>
      <c r="G106" s="102"/>
      <c r="H106" s="102"/>
      <c r="I106" s="102"/>
      <c r="J106" s="67"/>
      <c r="K106" s="102"/>
      <c r="L106" s="67"/>
      <c r="M106" s="23"/>
    </row>
    <row r="107" spans="1:13" s="44" customFormat="1" x14ac:dyDescent="0.3">
      <c r="A107" s="15"/>
      <c r="B107" s="102" t="s">
        <v>1</v>
      </c>
      <c r="C107" s="102"/>
      <c r="D107" s="27">
        <f>$L$75/D103</f>
        <v>34.627777777777773</v>
      </c>
      <c r="E107" s="102"/>
      <c r="F107" s="27">
        <f>$L$75/F103</f>
        <v>31.164999999999999</v>
      </c>
      <c r="G107" s="102"/>
      <c r="H107" s="27">
        <f>$L$75/H103</f>
        <v>28.331818181818178</v>
      </c>
      <c r="I107" s="102"/>
      <c r="J107" s="67"/>
      <c r="K107" s="102"/>
      <c r="L107" s="67"/>
      <c r="M107" s="23"/>
    </row>
    <row r="108" spans="1:13" s="44" customFormat="1" ht="3.75" customHeight="1" x14ac:dyDescent="0.3">
      <c r="A108" s="15"/>
      <c r="B108" s="102"/>
      <c r="C108" s="102"/>
      <c r="D108" s="102"/>
      <c r="E108" s="102"/>
      <c r="F108" s="25"/>
      <c r="G108" s="102"/>
      <c r="H108" s="102"/>
      <c r="I108" s="102"/>
      <c r="J108" s="67"/>
      <c r="K108" s="102"/>
      <c r="L108" s="67"/>
      <c r="M108" s="23"/>
    </row>
    <row r="109" spans="1:13" s="44" customFormat="1" x14ac:dyDescent="0.3">
      <c r="A109" s="15"/>
      <c r="B109" s="102" t="s">
        <v>0</v>
      </c>
      <c r="C109" s="102"/>
      <c r="D109" s="27">
        <f>$L$78/D103</f>
        <v>82.235916666666668</v>
      </c>
      <c r="E109" s="102"/>
      <c r="F109" s="27">
        <f>$L$78/F103</f>
        <v>74.012325000000004</v>
      </c>
      <c r="G109" s="102"/>
      <c r="H109" s="27">
        <f>$L$78/H103</f>
        <v>67.283931818181813</v>
      </c>
      <c r="I109" s="102"/>
      <c r="J109" s="67"/>
      <c r="K109" s="102"/>
      <c r="L109" s="67"/>
      <c r="M109" s="23"/>
    </row>
    <row r="110" spans="1:13" s="44" customFormat="1" ht="5.25" customHeight="1" thickBot="1" x14ac:dyDescent="0.35">
      <c r="A110" s="19"/>
      <c r="B110" s="14"/>
      <c r="C110" s="14"/>
      <c r="D110" s="14"/>
      <c r="E110" s="14"/>
      <c r="F110" s="47"/>
      <c r="G110" s="14"/>
      <c r="H110" s="14"/>
      <c r="I110" s="14"/>
      <c r="J110" s="68"/>
      <c r="K110" s="14"/>
      <c r="L110" s="68"/>
      <c r="M110" s="48"/>
    </row>
    <row r="111" spans="1:13" s="44" customFormat="1" x14ac:dyDescent="0.3">
      <c r="F111" s="46"/>
      <c r="J111" s="69"/>
      <c r="L111" s="69"/>
    </row>
    <row r="112" spans="1:13" s="44" customFormat="1" x14ac:dyDescent="0.3">
      <c r="F112" s="46"/>
      <c r="J112" s="69"/>
      <c r="L112" s="69"/>
    </row>
    <row r="113" spans="6:12" s="44" customFormat="1" x14ac:dyDescent="0.3">
      <c r="F113" s="46"/>
      <c r="J113" s="69"/>
      <c r="L113" s="69"/>
    </row>
    <row r="114" spans="6:12" s="44" customFormat="1" x14ac:dyDescent="0.3">
      <c r="F114" s="46"/>
      <c r="J114" s="69"/>
      <c r="L114" s="69"/>
    </row>
    <row r="115" spans="6:12" s="44" customFormat="1" x14ac:dyDescent="0.3">
      <c r="F115" s="46"/>
      <c r="J115" s="69"/>
      <c r="L115" s="69"/>
    </row>
    <row r="116" spans="6:12" s="44" customFormat="1" x14ac:dyDescent="0.3">
      <c r="F116" s="46"/>
      <c r="J116" s="69"/>
      <c r="L116" s="69"/>
    </row>
    <row r="117" spans="6:12" s="44" customFormat="1" x14ac:dyDescent="0.3">
      <c r="F117" s="46"/>
      <c r="J117" s="69"/>
      <c r="L117" s="69"/>
    </row>
    <row r="118" spans="6:12" s="44" customFormat="1" x14ac:dyDescent="0.3">
      <c r="F118" s="46"/>
      <c r="J118" s="69"/>
      <c r="L118" s="69"/>
    </row>
    <row r="119" spans="6:12" s="44" customFormat="1" x14ac:dyDescent="0.3">
      <c r="F119" s="46"/>
      <c r="J119" s="69"/>
      <c r="L119" s="69"/>
    </row>
    <row r="120" spans="6:12" s="44" customFormat="1" x14ac:dyDescent="0.3">
      <c r="F120" s="46"/>
      <c r="J120" s="69"/>
      <c r="L120" s="69"/>
    </row>
    <row r="121" spans="6:12" s="44" customFormat="1" x14ac:dyDescent="0.3">
      <c r="F121" s="46"/>
      <c r="J121" s="69"/>
      <c r="L121" s="69"/>
    </row>
    <row r="122" spans="6:12" s="44" customFormat="1" x14ac:dyDescent="0.3">
      <c r="F122" s="46"/>
      <c r="J122" s="69"/>
      <c r="L122" s="69"/>
    </row>
    <row r="123" spans="6:12" s="44" customFormat="1" x14ac:dyDescent="0.3">
      <c r="F123" s="46"/>
      <c r="J123" s="69"/>
      <c r="L123" s="69"/>
    </row>
    <row r="124" spans="6:12" s="44" customFormat="1" x14ac:dyDescent="0.3">
      <c r="F124" s="46"/>
      <c r="J124" s="69"/>
      <c r="L124" s="69"/>
    </row>
    <row r="125" spans="6:12" s="44" customFormat="1" x14ac:dyDescent="0.3">
      <c r="F125" s="46"/>
      <c r="J125" s="69"/>
      <c r="L125" s="69"/>
    </row>
    <row r="126" spans="6:12" s="44" customFormat="1" x14ac:dyDescent="0.3">
      <c r="F126" s="46"/>
      <c r="J126" s="69"/>
      <c r="L126" s="69"/>
    </row>
    <row r="127" spans="6:12" s="44" customFormat="1" x14ac:dyDescent="0.3">
      <c r="F127" s="46"/>
      <c r="J127" s="69"/>
      <c r="L127" s="69"/>
    </row>
    <row r="128" spans="6:12" s="44" customFormat="1" x14ac:dyDescent="0.3">
      <c r="F128" s="46"/>
      <c r="J128" s="69"/>
      <c r="L128" s="69"/>
    </row>
    <row r="129" spans="6:12" s="44" customFormat="1" x14ac:dyDescent="0.3">
      <c r="F129" s="46"/>
      <c r="J129" s="69"/>
      <c r="L129" s="69"/>
    </row>
    <row r="130" spans="6:12" s="44" customFormat="1" x14ac:dyDescent="0.3">
      <c r="F130" s="46"/>
      <c r="J130" s="69"/>
      <c r="L130" s="69"/>
    </row>
    <row r="131" spans="6:12" s="44" customFormat="1" x14ac:dyDescent="0.3">
      <c r="F131" s="46"/>
      <c r="J131" s="69"/>
      <c r="L131" s="69"/>
    </row>
    <row r="132" spans="6:12" s="44" customFormat="1" x14ac:dyDescent="0.3">
      <c r="F132" s="46"/>
      <c r="J132" s="69"/>
      <c r="L132" s="69"/>
    </row>
    <row r="133" spans="6:12" s="44" customFormat="1" x14ac:dyDescent="0.3">
      <c r="F133" s="46"/>
      <c r="J133" s="69"/>
      <c r="L133" s="69"/>
    </row>
    <row r="134" spans="6:12" s="44" customFormat="1" x14ac:dyDescent="0.3">
      <c r="F134" s="46"/>
      <c r="J134" s="69"/>
      <c r="L134" s="69"/>
    </row>
    <row r="135" spans="6:12" s="44" customFormat="1" x14ac:dyDescent="0.3">
      <c r="F135" s="46"/>
      <c r="J135" s="69"/>
      <c r="L135" s="69"/>
    </row>
    <row r="136" spans="6:12" s="44" customFormat="1" x14ac:dyDescent="0.3">
      <c r="F136" s="46"/>
      <c r="J136" s="69"/>
      <c r="L136" s="69"/>
    </row>
    <row r="137" spans="6:12" s="44" customFormat="1" x14ac:dyDescent="0.3">
      <c r="F137" s="46"/>
      <c r="J137" s="69"/>
      <c r="L137" s="69"/>
    </row>
    <row r="138" spans="6:12" s="44" customFormat="1" x14ac:dyDescent="0.3">
      <c r="F138" s="46"/>
      <c r="J138" s="69"/>
      <c r="L138" s="69"/>
    </row>
    <row r="139" spans="6:12" s="44" customFormat="1" x14ac:dyDescent="0.3">
      <c r="F139" s="46"/>
      <c r="J139" s="69"/>
      <c r="L139" s="69"/>
    </row>
    <row r="140" spans="6:12" s="44" customFormat="1" x14ac:dyDescent="0.3">
      <c r="F140" s="46"/>
      <c r="J140" s="69"/>
      <c r="L140" s="69"/>
    </row>
    <row r="141" spans="6:12" s="44" customFormat="1" x14ac:dyDescent="0.3">
      <c r="F141" s="46"/>
      <c r="J141" s="69"/>
      <c r="L141" s="69"/>
    </row>
    <row r="142" spans="6:12" s="44" customFormat="1" x14ac:dyDescent="0.3">
      <c r="F142" s="46"/>
      <c r="J142" s="69"/>
      <c r="L142" s="69"/>
    </row>
    <row r="143" spans="6:12" s="44" customFormat="1" x14ac:dyDescent="0.3">
      <c r="F143" s="46"/>
      <c r="J143" s="69"/>
      <c r="L143" s="69"/>
    </row>
    <row r="144" spans="6:12" s="44" customFormat="1" x14ac:dyDescent="0.3">
      <c r="F144" s="46"/>
      <c r="J144" s="69"/>
      <c r="L144" s="69"/>
    </row>
    <row r="145" spans="6:12" s="44" customFormat="1" x14ac:dyDescent="0.3">
      <c r="F145" s="46"/>
      <c r="J145" s="69"/>
      <c r="L145" s="69"/>
    </row>
    <row r="146" spans="6:12" s="44" customFormat="1" x14ac:dyDescent="0.3">
      <c r="F146" s="46"/>
      <c r="J146" s="69"/>
      <c r="L146" s="69"/>
    </row>
    <row r="147" spans="6:12" s="44" customFormat="1" x14ac:dyDescent="0.3">
      <c r="F147" s="46"/>
      <c r="J147" s="69"/>
      <c r="L147" s="69"/>
    </row>
    <row r="148" spans="6:12" s="44" customFormat="1" x14ac:dyDescent="0.3">
      <c r="F148" s="46"/>
      <c r="J148" s="69"/>
      <c r="L148" s="69"/>
    </row>
    <row r="149" spans="6:12" s="44" customFormat="1" x14ac:dyDescent="0.3">
      <c r="F149" s="46"/>
      <c r="J149" s="69"/>
      <c r="L149" s="69"/>
    </row>
    <row r="150" spans="6:12" s="44" customFormat="1" x14ac:dyDescent="0.3">
      <c r="F150" s="46"/>
      <c r="J150" s="69"/>
      <c r="L150" s="69"/>
    </row>
    <row r="151" spans="6:12" s="44" customFormat="1" x14ac:dyDescent="0.3">
      <c r="F151" s="46"/>
      <c r="J151" s="69"/>
      <c r="L151" s="69"/>
    </row>
    <row r="152" spans="6:12" s="44" customFormat="1" x14ac:dyDescent="0.3">
      <c r="F152" s="46"/>
      <c r="J152" s="69"/>
      <c r="L152" s="69"/>
    </row>
    <row r="153" spans="6:12" s="44" customFormat="1" x14ac:dyDescent="0.3">
      <c r="F153" s="46"/>
      <c r="J153" s="69"/>
      <c r="L153" s="69"/>
    </row>
    <row r="154" spans="6:12" s="44" customFormat="1" x14ac:dyDescent="0.3">
      <c r="F154" s="46"/>
      <c r="J154" s="69"/>
      <c r="L154" s="69"/>
    </row>
    <row r="155" spans="6:12" s="44" customFormat="1" x14ac:dyDescent="0.3">
      <c r="F155" s="46"/>
      <c r="J155" s="69"/>
      <c r="L155" s="69"/>
    </row>
    <row r="156" spans="6:12" s="44" customFormat="1" x14ac:dyDescent="0.3">
      <c r="F156" s="46"/>
      <c r="J156" s="69"/>
      <c r="L156" s="69"/>
    </row>
    <row r="157" spans="6:12" s="44" customFormat="1" x14ac:dyDescent="0.3">
      <c r="F157" s="46"/>
      <c r="J157" s="69"/>
      <c r="L157" s="69"/>
    </row>
    <row r="158" spans="6:12" s="44" customFormat="1" x14ac:dyDescent="0.3">
      <c r="F158" s="46"/>
      <c r="J158" s="69"/>
      <c r="L158" s="69"/>
    </row>
    <row r="159" spans="6:12" s="44" customFormat="1" x14ac:dyDescent="0.3">
      <c r="F159" s="46"/>
      <c r="J159" s="69"/>
      <c r="L159" s="69"/>
    </row>
    <row r="160" spans="6:12" s="44" customFormat="1" x14ac:dyDescent="0.3">
      <c r="F160" s="46"/>
      <c r="J160" s="69"/>
      <c r="L160" s="69"/>
    </row>
    <row r="161" spans="6:12" s="44" customFormat="1" x14ac:dyDescent="0.3">
      <c r="F161" s="46"/>
      <c r="J161" s="69"/>
      <c r="L161" s="69"/>
    </row>
    <row r="162" spans="6:12" s="44" customFormat="1" x14ac:dyDescent="0.3">
      <c r="F162" s="46"/>
      <c r="J162" s="69"/>
      <c r="L162" s="69"/>
    </row>
    <row r="163" spans="6:12" s="44" customFormat="1" x14ac:dyDescent="0.3">
      <c r="F163" s="46"/>
      <c r="J163" s="69"/>
      <c r="L163" s="69"/>
    </row>
    <row r="164" spans="6:12" s="44" customFormat="1" x14ac:dyDescent="0.3">
      <c r="F164" s="46"/>
      <c r="J164" s="69"/>
      <c r="L164" s="69"/>
    </row>
    <row r="165" spans="6:12" s="44" customFormat="1" x14ac:dyDescent="0.3">
      <c r="F165" s="46"/>
      <c r="J165" s="69"/>
      <c r="L165" s="69"/>
    </row>
    <row r="166" spans="6:12" s="44" customFormat="1" x14ac:dyDescent="0.3">
      <c r="F166" s="46"/>
      <c r="J166" s="69"/>
      <c r="L166" s="69"/>
    </row>
    <row r="167" spans="6:12" s="44" customFormat="1" x14ac:dyDescent="0.3">
      <c r="F167" s="46"/>
      <c r="J167" s="69"/>
      <c r="L167" s="69"/>
    </row>
    <row r="168" spans="6:12" s="44" customFormat="1" x14ac:dyDescent="0.3">
      <c r="F168" s="46"/>
      <c r="J168" s="69"/>
      <c r="L168" s="69"/>
    </row>
    <row r="169" spans="6:12" s="44" customFormat="1" x14ac:dyDescent="0.3">
      <c r="F169" s="46"/>
      <c r="J169" s="69"/>
      <c r="L169" s="69"/>
    </row>
    <row r="170" spans="6:12" s="44" customFormat="1" x14ac:dyDescent="0.3">
      <c r="F170" s="46"/>
      <c r="J170" s="69"/>
      <c r="L170" s="69"/>
    </row>
    <row r="171" spans="6:12" s="44" customFormat="1" x14ac:dyDescent="0.3">
      <c r="F171" s="46"/>
      <c r="J171" s="69"/>
      <c r="L171" s="69"/>
    </row>
    <row r="172" spans="6:12" s="44" customFormat="1" x14ac:dyDescent="0.3">
      <c r="F172" s="46"/>
      <c r="J172" s="69"/>
      <c r="L172" s="69"/>
    </row>
    <row r="173" spans="6:12" s="44" customFormat="1" x14ac:dyDescent="0.3">
      <c r="F173" s="46"/>
      <c r="J173" s="69"/>
      <c r="L173" s="69"/>
    </row>
    <row r="174" spans="6:12" s="44" customFormat="1" x14ac:dyDescent="0.3">
      <c r="F174" s="46"/>
      <c r="J174" s="69"/>
      <c r="L174" s="69"/>
    </row>
    <row r="175" spans="6:12" s="44" customFormat="1" x14ac:dyDescent="0.3">
      <c r="F175" s="46"/>
      <c r="J175" s="69"/>
      <c r="L175" s="69"/>
    </row>
    <row r="176" spans="6:12" s="44" customFormat="1" x14ac:dyDescent="0.3">
      <c r="F176" s="46"/>
      <c r="J176" s="69"/>
      <c r="L176" s="69"/>
    </row>
    <row r="177" spans="6:12" s="44" customFormat="1" x14ac:dyDescent="0.3">
      <c r="F177" s="46"/>
      <c r="J177" s="69"/>
      <c r="L177" s="69"/>
    </row>
    <row r="178" spans="6:12" s="44" customFormat="1" x14ac:dyDescent="0.3">
      <c r="F178" s="46"/>
      <c r="J178" s="69"/>
      <c r="L178" s="69"/>
    </row>
    <row r="179" spans="6:12" s="44" customFormat="1" x14ac:dyDescent="0.3">
      <c r="F179" s="46"/>
      <c r="J179" s="69"/>
      <c r="L179" s="69"/>
    </row>
    <row r="180" spans="6:12" s="44" customFormat="1" x14ac:dyDescent="0.3">
      <c r="F180" s="46"/>
      <c r="J180" s="69"/>
      <c r="L180" s="69"/>
    </row>
    <row r="181" spans="6:12" s="44" customFormat="1" x14ac:dyDescent="0.3">
      <c r="F181" s="46"/>
      <c r="J181" s="69"/>
      <c r="L181" s="69"/>
    </row>
    <row r="182" spans="6:12" s="44" customFormat="1" x14ac:dyDescent="0.3">
      <c r="F182" s="46"/>
      <c r="J182" s="69"/>
      <c r="L182" s="69"/>
    </row>
    <row r="183" spans="6:12" s="44" customFormat="1" x14ac:dyDescent="0.3">
      <c r="F183" s="46"/>
      <c r="J183" s="69"/>
      <c r="L183" s="69"/>
    </row>
    <row r="184" spans="6:12" s="44" customFormat="1" x14ac:dyDescent="0.3">
      <c r="F184" s="46"/>
      <c r="J184" s="69"/>
      <c r="L184" s="69"/>
    </row>
    <row r="185" spans="6:12" s="44" customFormat="1" x14ac:dyDescent="0.3">
      <c r="F185" s="46"/>
      <c r="J185" s="69"/>
      <c r="L185" s="69"/>
    </row>
    <row r="186" spans="6:12" s="44" customFormat="1" x14ac:dyDescent="0.3">
      <c r="F186" s="46"/>
      <c r="J186" s="69"/>
      <c r="L186" s="69"/>
    </row>
    <row r="187" spans="6:12" s="44" customFormat="1" x14ac:dyDescent="0.3">
      <c r="F187" s="46"/>
      <c r="J187" s="69"/>
      <c r="L187" s="69"/>
    </row>
    <row r="188" spans="6:12" s="44" customFormat="1" x14ac:dyDescent="0.3">
      <c r="F188" s="46"/>
      <c r="J188" s="69"/>
      <c r="L188" s="69"/>
    </row>
    <row r="189" spans="6:12" s="44" customFormat="1" x14ac:dyDescent="0.3">
      <c r="F189" s="46"/>
      <c r="J189" s="69"/>
      <c r="L189" s="69"/>
    </row>
    <row r="190" spans="6:12" s="44" customFormat="1" x14ac:dyDescent="0.3">
      <c r="F190" s="46"/>
      <c r="J190" s="69"/>
      <c r="L190" s="69"/>
    </row>
    <row r="191" spans="6:12" s="44" customFormat="1" x14ac:dyDescent="0.3">
      <c r="F191" s="46"/>
      <c r="J191" s="69"/>
      <c r="L191" s="69"/>
    </row>
    <row r="192" spans="6:12" s="44" customFormat="1" x14ac:dyDescent="0.3">
      <c r="F192" s="46"/>
      <c r="J192" s="69"/>
      <c r="L192" s="69"/>
    </row>
    <row r="193" spans="6:12" s="44" customFormat="1" x14ac:dyDescent="0.3">
      <c r="F193" s="46"/>
      <c r="J193" s="69"/>
      <c r="L193" s="69"/>
    </row>
    <row r="194" spans="6:12" s="44" customFormat="1" x14ac:dyDescent="0.3">
      <c r="F194" s="46"/>
      <c r="J194" s="69"/>
      <c r="L194" s="69"/>
    </row>
  </sheetData>
  <sheetProtection sheet="1" objects="1" scenarios="1" selectLockedCells="1"/>
  <mergeCells count="20">
    <mergeCell ref="B69:D69"/>
    <mergeCell ref="E69:I69"/>
    <mergeCell ref="A1:H1"/>
    <mergeCell ref="B67:D67"/>
    <mergeCell ref="E67:I67"/>
    <mergeCell ref="B68:D68"/>
    <mergeCell ref="E68:I68"/>
    <mergeCell ref="B70:D70"/>
    <mergeCell ref="E70:I70"/>
    <mergeCell ref="B71:D71"/>
    <mergeCell ref="E71:I71"/>
    <mergeCell ref="B72:D72"/>
    <mergeCell ref="E72:I72"/>
    <mergeCell ref="B88:L88"/>
    <mergeCell ref="B73:D73"/>
    <mergeCell ref="E73:I73"/>
    <mergeCell ref="B84:L84"/>
    <mergeCell ref="B85:L85"/>
    <mergeCell ref="B86:L86"/>
    <mergeCell ref="B87:L87"/>
  </mergeCells>
  <pageMargins left="1.1499999999999999" right="0.75" top="0.75" bottom="0.75" header="0.5" footer="0.5"/>
  <pageSetup scale="60" orientation="portrait" r:id="rId1"/>
  <headerFooter alignWithMargins="0"/>
  <ignoredErrors>
    <ignoredError sqref="J67:J73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14</vt:i4>
      </vt:variant>
    </vt:vector>
  </HeadingPairs>
  <TitlesOfParts>
    <vt:vector size="21" baseType="lpstr">
      <vt:lpstr>Blank</vt:lpstr>
      <vt:lpstr>HRWW-LRDry</vt:lpstr>
      <vt:lpstr>SWWW-LRDry</vt:lpstr>
      <vt:lpstr>HWSW-LRDry</vt:lpstr>
      <vt:lpstr>FB-LRDry</vt:lpstr>
      <vt:lpstr>HWSW-HRDry</vt:lpstr>
      <vt:lpstr>MB-HRDry</vt:lpstr>
      <vt:lpstr>Blank!Print_Area</vt:lpstr>
      <vt:lpstr>'FB-LRDry'!Print_Area</vt:lpstr>
      <vt:lpstr>'HRWW-LRDry'!Print_Area</vt:lpstr>
      <vt:lpstr>'HWSW-HRDry'!Print_Area</vt:lpstr>
      <vt:lpstr>'HWSW-LRDry'!Print_Area</vt:lpstr>
      <vt:lpstr>'MB-HRDry'!Print_Area</vt:lpstr>
      <vt:lpstr>'SWWW-LRDry'!Print_Area</vt:lpstr>
      <vt:lpstr>Blank!Print_Titles</vt:lpstr>
      <vt:lpstr>'FB-LRDry'!Print_Titles</vt:lpstr>
      <vt:lpstr>'HRWW-LRDry'!Print_Titles</vt:lpstr>
      <vt:lpstr>'HWSW-HRDry'!Print_Titles</vt:lpstr>
      <vt:lpstr>'HWSW-LRDry'!Print_Titles</vt:lpstr>
      <vt:lpstr>'MB-HRDry'!Print_Titles</vt:lpstr>
      <vt:lpstr>'SWWW-LRDry'!Print_Titles</vt:lpstr>
    </vt:vector>
  </TitlesOfParts>
  <Company>University of Idaho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</dc:creator>
  <cp:lastModifiedBy>Ben</cp:lastModifiedBy>
  <cp:lastPrinted>2017-05-10T21:54:44Z</cp:lastPrinted>
  <dcterms:created xsi:type="dcterms:W3CDTF">2015-08-20T20:25:14Z</dcterms:created>
  <dcterms:modified xsi:type="dcterms:W3CDTF">2020-04-06T17:42:41Z</dcterms:modified>
</cp:coreProperties>
</file>