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\Documents\Enterprise Budgets\Enterprise Budgets 2019\Crop Budgets 2019\SE Irrigated 2019\"/>
    </mc:Choice>
  </mc:AlternateContent>
  <xr:revisionPtr revIDLastSave="0" documentId="13_ncr:1_{FC347153-EE91-4DC5-8DC3-57906659A892}" xr6:coauthVersionLast="44" xr6:coauthVersionMax="44" xr10:uidLastSave="{00000000-0000-0000-0000-000000000000}"/>
  <bookViews>
    <workbookView xWindow="-25320" yWindow="-2610" windowWidth="25440" windowHeight="15390" tabRatio="742" activeTab="1" xr2:uid="{00000000-000D-0000-FFFF-FFFF00000000}"/>
  </bookViews>
  <sheets>
    <sheet name="Blank" sheetId="28" r:id="rId1"/>
    <sheet name="SWWW" sheetId="8" r:id="rId2"/>
    <sheet name="SWSW" sheetId="29" r:id="rId3"/>
    <sheet name="HRSW" sheetId="31" r:id="rId4"/>
    <sheet name="MaltBarley" sheetId="30" r:id="rId5"/>
    <sheet name="FeedBarley" sheetId="32" r:id="rId6"/>
    <sheet name="Alfalfa" sheetId="33" r:id="rId7"/>
    <sheet name="AlfalaEst" sheetId="34" r:id="rId8"/>
    <sheet name="Sugarbeet" sheetId="38" r:id="rId9"/>
    <sheet name="Potato2-EIN" sheetId="37" r:id="rId10"/>
    <sheet name="Potato5-EIS" sheetId="36" r:id="rId11"/>
    <sheet name="Potato6-EIS" sheetId="35" r:id="rId12"/>
  </sheets>
  <externalReferences>
    <externalReference r:id="rId13"/>
  </externalReferences>
  <definedNames>
    <definedName name="alf" localSheetId="7">'[1]Input Prices'!#REF!</definedName>
    <definedName name="alf" localSheetId="6">'[1]Input Prices'!#REF!</definedName>
    <definedName name="alf" localSheetId="0">'[1]Input Prices'!#REF!</definedName>
    <definedName name="alf" localSheetId="5">'[1]Input Prices'!#REF!</definedName>
    <definedName name="alf" localSheetId="3">'[1]Input Prices'!#REF!</definedName>
    <definedName name="alf" localSheetId="4">'[1]Input Prices'!#REF!</definedName>
    <definedName name="alf" localSheetId="2">'[1]Input Prices'!#REF!</definedName>
    <definedName name="alf">'[1]Input Prices'!#REF!</definedName>
    <definedName name="Alfalfa">'[1]Input Prices'!$C$6</definedName>
    <definedName name="Barley">'[1]Input Prices'!$C$7</definedName>
    <definedName name="Bull" localSheetId="7">'[1]Input Prices'!#REF!</definedName>
    <definedName name="Bull" localSheetId="6">'[1]Input Prices'!#REF!</definedName>
    <definedName name="Bull" localSheetId="0">'[1]Input Prices'!#REF!</definedName>
    <definedName name="Bull" localSheetId="5">'[1]Input Prices'!#REF!</definedName>
    <definedName name="Bull" localSheetId="3">'[1]Input Prices'!#REF!</definedName>
    <definedName name="Bull" localSheetId="4">'[1]Input Prices'!#REF!</definedName>
    <definedName name="Bull" localSheetId="2">'[1]Input Prices'!#REF!</definedName>
    <definedName name="Bull">'[1]Input Prices'!#REF!</definedName>
    <definedName name="ChkOff">'[1]Input Prices'!$C$17</definedName>
    <definedName name="CropAft">'[1]Input Prices'!$C$12</definedName>
    <definedName name="Cull" localSheetId="7">'[1]Input Prices'!#REF!</definedName>
    <definedName name="Cull" localSheetId="6">'[1]Input Prices'!#REF!</definedName>
    <definedName name="Cull" localSheetId="0">'[1]Input Prices'!#REF!</definedName>
    <definedName name="Cull" localSheetId="5">'[1]Input Prices'!#REF!</definedName>
    <definedName name="Cull" localSheetId="3">'[1]Input Prices'!#REF!</definedName>
    <definedName name="Cull" localSheetId="4">'[1]Input Prices'!#REF!</definedName>
    <definedName name="Cull" localSheetId="2">'[1]Input Prices'!#REF!</definedName>
    <definedName name="Cull">'[1]Input Prices'!#REF!</definedName>
    <definedName name="fed">'[1]Input Prices'!$C$8</definedName>
    <definedName name="Heifer" localSheetId="7">'[1]Input Prices'!#REF!</definedName>
    <definedName name="Heifer" localSheetId="6">'[1]Input Prices'!#REF!</definedName>
    <definedName name="Heifer" localSheetId="0">'[1]Input Prices'!#REF!</definedName>
    <definedName name="Heifer" localSheetId="5">'[1]Input Prices'!#REF!</definedName>
    <definedName name="Heifer" localSheetId="3">'[1]Input Prices'!#REF!</definedName>
    <definedName name="Heifer" localSheetId="4">'[1]Input Prices'!#REF!</definedName>
    <definedName name="Heifer" localSheetId="2">'[1]Input Prices'!#REF!</definedName>
    <definedName name="Heifer">'[1]Input Prices'!#REF!</definedName>
    <definedName name="hrdlbr" localSheetId="7">'[1]Input Prices'!#REF!</definedName>
    <definedName name="hrdlbr" localSheetId="6">'[1]Input Prices'!#REF!</definedName>
    <definedName name="hrdlbr" localSheetId="0">'[1]Input Prices'!#REF!</definedName>
    <definedName name="hrdlbr" localSheetId="5">'[1]Input Prices'!#REF!</definedName>
    <definedName name="hrdlbr" localSheetId="3">'[1]Input Prices'!#REF!</definedName>
    <definedName name="hrdlbr" localSheetId="4">'[1]Input Prices'!#REF!</definedName>
    <definedName name="hrdlbr" localSheetId="2">'[1]Input Prices'!#REF!</definedName>
    <definedName name="hrdlbr">'[1]Input Prices'!#REF!</definedName>
    <definedName name="llabor">'[1]Input Prices'!$C$21</definedName>
    <definedName name="Mdwhay" localSheetId="7">'[1]Input Prices'!#REF!</definedName>
    <definedName name="Mdwhay" localSheetId="6">'[1]Input Prices'!#REF!</definedName>
    <definedName name="Mdwhay" localSheetId="0">'[1]Input Prices'!#REF!</definedName>
    <definedName name="Mdwhay" localSheetId="5">'[1]Input Prices'!#REF!</definedName>
    <definedName name="Mdwhay" localSheetId="3">'[1]Input Prices'!#REF!</definedName>
    <definedName name="Mdwhay" localSheetId="4">'[1]Input Prices'!#REF!</definedName>
    <definedName name="Mdwhay" localSheetId="2">'[1]Input Prices'!#REF!</definedName>
    <definedName name="Mdwhay">'[1]Input Prices'!#REF!</definedName>
    <definedName name="Mdwpastr">'[1]Input Prices'!$C$10</definedName>
    <definedName name="Meadow" localSheetId="7">'[1]Input Prices'!#REF!</definedName>
    <definedName name="Meadow" localSheetId="6">'[1]Input Prices'!#REF!</definedName>
    <definedName name="Meadow" localSheetId="0">'[1]Input Prices'!#REF!</definedName>
    <definedName name="Meadow" localSheetId="5">'[1]Input Prices'!#REF!</definedName>
    <definedName name="Meadow" localSheetId="3">'[1]Input Prices'!#REF!</definedName>
    <definedName name="Meadow" localSheetId="4">'[1]Input Prices'!#REF!</definedName>
    <definedName name="Meadow" localSheetId="2">'[1]Input Prices'!#REF!</definedName>
    <definedName name="Meadow">'[1]Input Prices'!#REF!</definedName>
    <definedName name="Minerals">'[1]Input Prices'!$C$14</definedName>
    <definedName name="opint">'[1]Input Prices'!$C$25</definedName>
    <definedName name="ownlbr">'[1]Input Prices'!$C$20</definedName>
    <definedName name="_xlnm.Print_Area" localSheetId="7">AlfalaEst!$A$1:$M$100</definedName>
    <definedName name="_xlnm.Print_Area" localSheetId="6">Alfalfa!$A$1:$M$108</definedName>
    <definedName name="_xlnm.Print_Area" localSheetId="0">Blank!$A$1:$M$115</definedName>
    <definedName name="_xlnm.Print_Area" localSheetId="5">FeedBarley!$A$1:$M$115</definedName>
    <definedName name="_xlnm.Print_Area" localSheetId="3">HRSW!$A$1:$M$116</definedName>
    <definedName name="_xlnm.Print_Area" localSheetId="4">MaltBarley!$A$1:$M$115</definedName>
    <definedName name="_xlnm.Print_Area" localSheetId="2">SWSW!$A$1:$M$115</definedName>
    <definedName name="_xlnm.Print_Area" localSheetId="1">SWWW!$A$1:$M$115</definedName>
    <definedName name="_xlnm.Print_Titles" localSheetId="7">AlfalaEst!$1:$5</definedName>
    <definedName name="_xlnm.Print_Titles" localSheetId="6">Alfalfa!$1:$5</definedName>
    <definedName name="_xlnm.Print_Titles" localSheetId="0">Blank!$1:$5</definedName>
    <definedName name="_xlnm.Print_Titles" localSheetId="5">FeedBarley!$1:$5</definedName>
    <definedName name="_xlnm.Print_Titles" localSheetId="3">HRSW!$1:$5</definedName>
    <definedName name="_xlnm.Print_Titles" localSheetId="4">MaltBarley!$1:$5</definedName>
    <definedName name="_xlnm.Print_Titles" localSheetId="2">SWSW!$1:$5</definedName>
    <definedName name="_xlnm.Print_Titles" localSheetId="1">SWWW!$1:$5</definedName>
    <definedName name="Private">'[1]Input Prices'!$C$11</definedName>
    <definedName name="RepHeif" localSheetId="7">'[1]Input Prices'!#REF!</definedName>
    <definedName name="RepHeif" localSheetId="6">'[1]Input Prices'!#REF!</definedName>
    <definedName name="RepHeif" localSheetId="0">'[1]Input Prices'!#REF!</definedName>
    <definedName name="RepHeif" localSheetId="5">'[1]Input Prices'!#REF!</definedName>
    <definedName name="RepHeif" localSheetId="3">'[1]Input Prices'!#REF!</definedName>
    <definedName name="RepHeif" localSheetId="4">'[1]Input Prices'!#REF!</definedName>
    <definedName name="RepHeif" localSheetId="2">'[1]Input Prices'!#REF!</definedName>
    <definedName name="RepHeif">'[1]Input Prices'!#REF!</definedName>
    <definedName name="Retlivint">'[1]Input Prices'!$C$26</definedName>
    <definedName name="Salt">'[1]Input Prices'!$C$13</definedName>
    <definedName name="state">'[1]Input Prices'!$C$9</definedName>
    <definedName name="Steer" localSheetId="7">'[1]Input Prices'!#REF!</definedName>
    <definedName name="Steer" localSheetId="6">'[1]Input Prices'!#REF!</definedName>
    <definedName name="Steer" localSheetId="0">'[1]Input Prices'!#REF!</definedName>
    <definedName name="Steer" localSheetId="5">'[1]Input Prices'!#REF!</definedName>
    <definedName name="Steer" localSheetId="3">'[1]Input Prices'!#REF!</definedName>
    <definedName name="Steer" localSheetId="4">'[1]Input Prices'!#REF!</definedName>
    <definedName name="Steer" localSheetId="2">'[1]Input Prices'!#REF!</definedName>
    <definedName name="Steer">'[1]Input Prices'!#REF!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9" i="38" l="1"/>
  <c r="D109" i="38" s="1"/>
  <c r="F99" i="38"/>
  <c r="H99" i="38" s="1"/>
  <c r="L81" i="38"/>
  <c r="L82" i="38" s="1"/>
  <c r="J82" i="38" s="1"/>
  <c r="J79" i="38"/>
  <c r="J78" i="38"/>
  <c r="J77" i="38"/>
  <c r="J76" i="38"/>
  <c r="J75" i="38"/>
  <c r="J74" i="38"/>
  <c r="J73" i="38"/>
  <c r="J65" i="38"/>
  <c r="L63" i="38"/>
  <c r="J63" i="38" s="1"/>
  <c r="L62" i="38"/>
  <c r="J62" i="38" s="1"/>
  <c r="L61" i="38"/>
  <c r="J61" i="38" s="1"/>
  <c r="L58" i="38"/>
  <c r="J58" i="38" s="1"/>
  <c r="L57" i="38"/>
  <c r="J57" i="38" s="1"/>
  <c r="L56" i="38"/>
  <c r="J56" i="38" s="1"/>
  <c r="L55" i="38"/>
  <c r="J55" i="38" s="1"/>
  <c r="L54" i="38"/>
  <c r="J54" i="38" s="1"/>
  <c r="L51" i="38"/>
  <c r="J51" i="38" s="1"/>
  <c r="L50" i="38"/>
  <c r="J50" i="38" s="1"/>
  <c r="L49" i="38"/>
  <c r="J49" i="38"/>
  <c r="L48" i="38"/>
  <c r="J48" i="38" s="1"/>
  <c r="L47" i="38"/>
  <c r="J47" i="38" s="1"/>
  <c r="L44" i="38"/>
  <c r="J44" i="38" s="1"/>
  <c r="L43" i="38"/>
  <c r="J43" i="38" s="1"/>
  <c r="L42" i="38"/>
  <c r="J42" i="38" s="1"/>
  <c r="L39" i="38"/>
  <c r="J39" i="38" s="1"/>
  <c r="L38" i="38"/>
  <c r="J38" i="38" s="1"/>
  <c r="L37" i="38"/>
  <c r="J37" i="38" s="1"/>
  <c r="L36" i="38"/>
  <c r="J36" i="38"/>
  <c r="L35" i="38"/>
  <c r="J35" i="38" s="1"/>
  <c r="L32" i="38"/>
  <c r="J32" i="38" s="1"/>
  <c r="L31" i="38"/>
  <c r="J31" i="38"/>
  <c r="L30" i="38"/>
  <c r="J30" i="38"/>
  <c r="L29" i="38"/>
  <c r="J29" i="38" s="1"/>
  <c r="L28" i="38"/>
  <c r="J28" i="38" s="1"/>
  <c r="L27" i="38"/>
  <c r="J27" i="38"/>
  <c r="L24" i="38"/>
  <c r="J24" i="38" s="1"/>
  <c r="L23" i="38"/>
  <c r="J23" i="38" s="1"/>
  <c r="L22" i="38"/>
  <c r="J22" i="38"/>
  <c r="L21" i="38"/>
  <c r="J21" i="38" s="1"/>
  <c r="L20" i="38"/>
  <c r="J20" i="38" s="1"/>
  <c r="L19" i="38"/>
  <c r="J19" i="38" s="1"/>
  <c r="L18" i="38"/>
  <c r="J18" i="38"/>
  <c r="L15" i="38"/>
  <c r="J15" i="38" s="1"/>
  <c r="L9" i="38"/>
  <c r="J9" i="38" s="1"/>
  <c r="L8" i="38"/>
  <c r="J8" i="38" s="1"/>
  <c r="L7" i="38"/>
  <c r="L14" i="38" l="1"/>
  <c r="J14" i="38" s="1"/>
  <c r="J81" i="38"/>
  <c r="L46" i="38"/>
  <c r="J46" i="38" s="1"/>
  <c r="L17" i="38"/>
  <c r="J17" i="38" s="1"/>
  <c r="L10" i="38"/>
  <c r="L26" i="38"/>
  <c r="J26" i="38" s="1"/>
  <c r="L53" i="38"/>
  <c r="J53" i="38" s="1"/>
  <c r="L60" i="38"/>
  <c r="J60" i="38" s="1"/>
  <c r="H103" i="38"/>
  <c r="L34" i="38"/>
  <c r="J34" i="38" s="1"/>
  <c r="L41" i="38"/>
  <c r="J41" i="38" s="1"/>
  <c r="H109" i="38"/>
  <c r="H113" i="38" s="1"/>
  <c r="F103" i="38"/>
  <c r="J7" i="38"/>
  <c r="J10" i="38" s="1"/>
  <c r="D99" i="38"/>
  <c r="D103" i="38" s="1"/>
  <c r="D113" i="38"/>
  <c r="F113" i="38"/>
  <c r="L67" i="38" l="1"/>
  <c r="H101" i="38" s="1"/>
  <c r="H111" i="38" l="1"/>
  <c r="L84" i="38"/>
  <c r="F115" i="38" s="1"/>
  <c r="J67" i="38"/>
  <c r="D111" i="38"/>
  <c r="D101" i="38"/>
  <c r="F101" i="38"/>
  <c r="F111" i="38"/>
  <c r="L68" i="38"/>
  <c r="J68" i="38" s="1"/>
  <c r="L70" i="38"/>
  <c r="J70" i="38" s="1"/>
  <c r="L87" i="38" l="1"/>
  <c r="J87" i="38" s="1"/>
  <c r="D105" i="38"/>
  <c r="J84" i="38"/>
  <c r="F105" i="38"/>
  <c r="H115" i="38"/>
  <c r="H105" i="38"/>
  <c r="L85" i="38"/>
  <c r="J85" i="38" s="1"/>
  <c r="D115" i="38"/>
  <c r="H126" i="35" l="1"/>
  <c r="H130" i="35" s="1"/>
  <c r="F126" i="35"/>
  <c r="D126" i="35"/>
  <c r="D130" i="35" s="1"/>
  <c r="F120" i="35"/>
  <c r="D120" i="35"/>
  <c r="H116" i="35"/>
  <c r="H120" i="35" s="1"/>
  <c r="F116" i="35"/>
  <c r="D116" i="35"/>
  <c r="K99" i="35"/>
  <c r="K98" i="35"/>
  <c r="F130" i="35" s="1"/>
  <c r="K75" i="35"/>
  <c r="K74" i="35"/>
  <c r="K73" i="35" s="1"/>
  <c r="K71" i="35"/>
  <c r="K70" i="35"/>
  <c r="K69" i="35"/>
  <c r="K67" i="35"/>
  <c r="K66" i="35"/>
  <c r="K65" i="35"/>
  <c r="K64" i="35"/>
  <c r="K62" i="35" s="1"/>
  <c r="K63" i="35"/>
  <c r="K60" i="35"/>
  <c r="K59" i="35"/>
  <c r="K58" i="35"/>
  <c r="K57" i="35"/>
  <c r="K56" i="35"/>
  <c r="K55" i="35"/>
  <c r="K53" i="35"/>
  <c r="K52" i="35"/>
  <c r="K51" i="35"/>
  <c r="K50" i="35"/>
  <c r="K48" i="35"/>
  <c r="K47" i="35"/>
  <c r="K46" i="35"/>
  <c r="K45" i="35"/>
  <c r="K43" i="35" s="1"/>
  <c r="K44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K26" i="35"/>
  <c r="K25" i="35" s="1"/>
  <c r="K23" i="35"/>
  <c r="K22" i="35"/>
  <c r="K21" i="35"/>
  <c r="K20" i="35"/>
  <c r="K19" i="35"/>
  <c r="K18" i="35"/>
  <c r="K17" i="35"/>
  <c r="K16" i="35" s="1"/>
  <c r="K14" i="35"/>
  <c r="K12" i="35" s="1"/>
  <c r="K13" i="35"/>
  <c r="K7" i="35"/>
  <c r="K8" i="35" s="1"/>
  <c r="H124" i="36"/>
  <c r="F124" i="36"/>
  <c r="D124" i="36" s="1"/>
  <c r="D128" i="36" s="1"/>
  <c r="F118" i="36"/>
  <c r="D118" i="36"/>
  <c r="H114" i="36"/>
  <c r="F114" i="36"/>
  <c r="D114" i="36"/>
  <c r="K96" i="36"/>
  <c r="H128" i="36" s="1"/>
  <c r="K73" i="36"/>
  <c r="K72" i="36"/>
  <c r="K71" i="36" s="1"/>
  <c r="K69" i="36"/>
  <c r="K68" i="36"/>
  <c r="K67" i="36"/>
  <c r="K65" i="36"/>
  <c r="K64" i="36"/>
  <c r="K63" i="36"/>
  <c r="K62" i="36"/>
  <c r="K61" i="36"/>
  <c r="K60" i="36" s="1"/>
  <c r="K58" i="36"/>
  <c r="K57" i="36"/>
  <c r="K56" i="36"/>
  <c r="K55" i="36"/>
  <c r="K54" i="36"/>
  <c r="K53" i="36"/>
  <c r="K51" i="36"/>
  <c r="K50" i="36"/>
  <c r="K49" i="36"/>
  <c r="K48" i="36"/>
  <c r="K46" i="36"/>
  <c r="K45" i="36"/>
  <c r="K44" i="36"/>
  <c r="K43" i="36"/>
  <c r="K42" i="36" s="1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K26" i="36"/>
  <c r="K25" i="36" s="1"/>
  <c r="K23" i="36"/>
  <c r="K22" i="36"/>
  <c r="K21" i="36"/>
  <c r="K20" i="36"/>
  <c r="K19" i="36"/>
  <c r="K18" i="36"/>
  <c r="K17" i="36"/>
  <c r="K16" i="36" s="1"/>
  <c r="K14" i="36"/>
  <c r="K13" i="36"/>
  <c r="K12" i="36"/>
  <c r="K7" i="36"/>
  <c r="K8" i="36" s="1"/>
  <c r="F123" i="37"/>
  <c r="H123" i="37" s="1"/>
  <c r="F113" i="37"/>
  <c r="H113" i="37" s="1"/>
  <c r="H117" i="37" s="1"/>
  <c r="D113" i="37"/>
  <c r="K95" i="37"/>
  <c r="F117" i="37" s="1"/>
  <c r="K72" i="37"/>
  <c r="K71" i="37"/>
  <c r="K70" i="37"/>
  <c r="K68" i="37"/>
  <c r="K67" i="37"/>
  <c r="K66" i="37"/>
  <c r="K64" i="37"/>
  <c r="K63" i="37"/>
  <c r="K62" i="37"/>
  <c r="K61" i="37"/>
  <c r="K60" i="37"/>
  <c r="K59" i="37" s="1"/>
  <c r="K57" i="37"/>
  <c r="K56" i="37"/>
  <c r="K55" i="37"/>
  <c r="K54" i="37"/>
  <c r="K52" i="37" s="1"/>
  <c r="K53" i="37"/>
  <c r="K50" i="37"/>
  <c r="K49" i="37"/>
  <c r="K48" i="37"/>
  <c r="K47" i="37"/>
  <c r="K45" i="37"/>
  <c r="K44" i="37"/>
  <c r="K41" i="37" s="1"/>
  <c r="K43" i="37"/>
  <c r="K42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5" i="37" s="1"/>
  <c r="K26" i="37"/>
  <c r="K23" i="37"/>
  <c r="K22" i="37"/>
  <c r="K21" i="37"/>
  <c r="K20" i="37"/>
  <c r="K19" i="37"/>
  <c r="K18" i="37"/>
  <c r="K17" i="37"/>
  <c r="K16" i="37" s="1"/>
  <c r="K14" i="37"/>
  <c r="K13" i="37"/>
  <c r="K12" i="37"/>
  <c r="K7" i="37"/>
  <c r="K8" i="37" s="1"/>
  <c r="K79" i="35" l="1"/>
  <c r="K80" i="36"/>
  <c r="K77" i="36"/>
  <c r="H118" i="36"/>
  <c r="F128" i="36"/>
  <c r="K97" i="36"/>
  <c r="K76" i="37"/>
  <c r="F127" i="37"/>
  <c r="K96" i="37"/>
  <c r="D123" i="37"/>
  <c r="D127" i="37" s="1"/>
  <c r="H127" i="37"/>
  <c r="D117" i="37"/>
  <c r="H118" i="35" l="1"/>
  <c r="K101" i="35"/>
  <c r="F118" i="35"/>
  <c r="D118" i="35"/>
  <c r="H128" i="35"/>
  <c r="K80" i="35"/>
  <c r="F128" i="35"/>
  <c r="D128" i="35"/>
  <c r="K82" i="35"/>
  <c r="H116" i="36"/>
  <c r="K99" i="36"/>
  <c r="F116" i="36"/>
  <c r="D116" i="36"/>
  <c r="D126" i="36"/>
  <c r="H126" i="36"/>
  <c r="K78" i="36"/>
  <c r="F126" i="36"/>
  <c r="D125" i="37"/>
  <c r="H125" i="37"/>
  <c r="K77" i="37"/>
  <c r="H115" i="37"/>
  <c r="K98" i="37"/>
  <c r="F125" i="37"/>
  <c r="F115" i="37"/>
  <c r="D115" i="37"/>
  <c r="K79" i="37"/>
  <c r="F132" i="35" l="1"/>
  <c r="K102" i="35"/>
  <c r="D132" i="35"/>
  <c r="H122" i="35"/>
  <c r="F122" i="35"/>
  <c r="D122" i="35"/>
  <c r="H132" i="35"/>
  <c r="K104" i="35"/>
  <c r="D130" i="36"/>
  <c r="H120" i="36"/>
  <c r="F120" i="36"/>
  <c r="D120" i="36"/>
  <c r="H130" i="36"/>
  <c r="F130" i="36"/>
  <c r="K100" i="36"/>
  <c r="K102" i="36"/>
  <c r="H129" i="37"/>
  <c r="F129" i="37"/>
  <c r="K99" i="37"/>
  <c r="F119" i="37"/>
  <c r="D129" i="37"/>
  <c r="D119" i="37"/>
  <c r="H119" i="37"/>
  <c r="K101" i="37"/>
  <c r="L15" i="34" l="1"/>
  <c r="J15" i="34" s="1"/>
  <c r="F93" i="34"/>
  <c r="H93" i="34" s="1"/>
  <c r="F83" i="34"/>
  <c r="H83" i="34" s="1"/>
  <c r="L65" i="34"/>
  <c r="J63" i="34"/>
  <c r="J62" i="34"/>
  <c r="J61" i="34"/>
  <c r="J60" i="34"/>
  <c r="J59" i="34"/>
  <c r="J58" i="34"/>
  <c r="J57" i="34"/>
  <c r="J49" i="34"/>
  <c r="L47" i="34"/>
  <c r="J47" i="34" s="1"/>
  <c r="L46" i="34"/>
  <c r="J46" i="34" s="1"/>
  <c r="L45" i="34"/>
  <c r="J45" i="34"/>
  <c r="L42" i="34"/>
  <c r="J42" i="34" s="1"/>
  <c r="L41" i="34"/>
  <c r="J41" i="34"/>
  <c r="L40" i="34"/>
  <c r="J40" i="34" s="1"/>
  <c r="L39" i="34"/>
  <c r="J39" i="34"/>
  <c r="L38" i="34"/>
  <c r="J38" i="34" s="1"/>
  <c r="L35" i="34"/>
  <c r="J35" i="34" s="1"/>
  <c r="L34" i="34"/>
  <c r="J34" i="34" s="1"/>
  <c r="L33" i="34"/>
  <c r="J33" i="34" s="1"/>
  <c r="L30" i="34"/>
  <c r="J30" i="34" s="1"/>
  <c r="L29" i="34"/>
  <c r="J29" i="34" s="1"/>
  <c r="L28" i="34"/>
  <c r="J28" i="34" s="1"/>
  <c r="L27" i="34"/>
  <c r="J27" i="34" s="1"/>
  <c r="L26" i="34"/>
  <c r="J26" i="34" s="1"/>
  <c r="L23" i="34"/>
  <c r="J23" i="34"/>
  <c r="L22" i="34"/>
  <c r="J22" i="34" s="1"/>
  <c r="L21" i="34"/>
  <c r="J21" i="34" s="1"/>
  <c r="L20" i="34"/>
  <c r="J20" i="34" s="1"/>
  <c r="L19" i="34"/>
  <c r="J19" i="34"/>
  <c r="L18" i="34"/>
  <c r="J18" i="34" s="1"/>
  <c r="L9" i="34"/>
  <c r="J9" i="34"/>
  <c r="L8" i="34"/>
  <c r="J8" i="34" s="1"/>
  <c r="L7" i="34"/>
  <c r="J7" i="34"/>
  <c r="J70" i="33"/>
  <c r="L35" i="33"/>
  <c r="J35" i="33" s="1"/>
  <c r="F101" i="33"/>
  <c r="H101" i="33" s="1"/>
  <c r="F91" i="33"/>
  <c r="H91" i="33" s="1"/>
  <c r="L73" i="33"/>
  <c r="J71" i="33"/>
  <c r="J69" i="33"/>
  <c r="J68" i="33"/>
  <c r="J67" i="33"/>
  <c r="J66" i="33"/>
  <c r="J65" i="33"/>
  <c r="J64" i="33"/>
  <c r="J56" i="33"/>
  <c r="L54" i="33"/>
  <c r="J54" i="33" s="1"/>
  <c r="L53" i="33"/>
  <c r="J53" i="33" s="1"/>
  <c r="L52" i="33"/>
  <c r="J52" i="33" s="1"/>
  <c r="L49" i="33"/>
  <c r="J49" i="33" s="1"/>
  <c r="L48" i="33"/>
  <c r="J48" i="33" s="1"/>
  <c r="L47" i="33"/>
  <c r="J47" i="33" s="1"/>
  <c r="L46" i="33"/>
  <c r="J46" i="33" s="1"/>
  <c r="L45" i="33"/>
  <c r="J45" i="33" s="1"/>
  <c r="L42" i="33"/>
  <c r="J42" i="33" s="1"/>
  <c r="L41" i="33"/>
  <c r="J41" i="33" s="1"/>
  <c r="L40" i="33"/>
  <c r="J40" i="33" s="1"/>
  <c r="L37" i="33"/>
  <c r="J37" i="33" s="1"/>
  <c r="L36" i="33"/>
  <c r="J36" i="33" s="1"/>
  <c r="L34" i="33"/>
  <c r="J34" i="33" s="1"/>
  <c r="L33" i="33"/>
  <c r="J33" i="33" s="1"/>
  <c r="L32" i="33"/>
  <c r="J32" i="33" s="1"/>
  <c r="L29" i="33"/>
  <c r="J29" i="33" s="1"/>
  <c r="L28" i="33"/>
  <c r="J28" i="33" s="1"/>
  <c r="L27" i="33"/>
  <c r="J27" i="33" s="1"/>
  <c r="L26" i="33"/>
  <c r="J26" i="33" s="1"/>
  <c r="L25" i="33"/>
  <c r="J25" i="33" s="1"/>
  <c r="L24" i="33"/>
  <c r="J24" i="33" s="1"/>
  <c r="L21" i="33"/>
  <c r="J21" i="33"/>
  <c r="L20" i="33"/>
  <c r="J20" i="33" s="1"/>
  <c r="L19" i="33"/>
  <c r="J19" i="33" s="1"/>
  <c r="L18" i="33"/>
  <c r="J18" i="33" s="1"/>
  <c r="L17" i="33"/>
  <c r="J17" i="33" s="1"/>
  <c r="L16" i="33"/>
  <c r="J16" i="33" s="1"/>
  <c r="L15" i="33"/>
  <c r="J15" i="33" s="1"/>
  <c r="L9" i="33"/>
  <c r="J9" i="33" s="1"/>
  <c r="L8" i="33"/>
  <c r="J8" i="33" s="1"/>
  <c r="L7" i="33"/>
  <c r="J7" i="33" s="1"/>
  <c r="F108" i="32"/>
  <c r="H108" i="32" s="1"/>
  <c r="F98" i="32"/>
  <c r="H98" i="32" s="1"/>
  <c r="L80" i="32"/>
  <c r="J78" i="32"/>
  <c r="J77" i="32"/>
  <c r="J76" i="32"/>
  <c r="J75" i="32"/>
  <c r="J74" i="32"/>
  <c r="J73" i="32"/>
  <c r="J72" i="32"/>
  <c r="J64" i="32"/>
  <c r="L62" i="32"/>
  <c r="J62" i="32" s="1"/>
  <c r="L61" i="32"/>
  <c r="J61" i="32"/>
  <c r="L60" i="32"/>
  <c r="J60" i="32" s="1"/>
  <c r="L57" i="32"/>
  <c r="J57" i="32" s="1"/>
  <c r="L56" i="32"/>
  <c r="J56" i="32" s="1"/>
  <c r="L55" i="32"/>
  <c r="J55" i="32" s="1"/>
  <c r="L52" i="32"/>
  <c r="J52" i="32" s="1"/>
  <c r="L51" i="32"/>
  <c r="J51" i="32" s="1"/>
  <c r="L50" i="32"/>
  <c r="J50" i="32" s="1"/>
  <c r="L49" i="32"/>
  <c r="J49" i="32" s="1"/>
  <c r="L48" i="32"/>
  <c r="J48" i="32" s="1"/>
  <c r="L45" i="32"/>
  <c r="J45" i="32" s="1"/>
  <c r="L44" i="32"/>
  <c r="J44" i="32" s="1"/>
  <c r="L43" i="32"/>
  <c r="J43" i="32" s="1"/>
  <c r="L40" i="32"/>
  <c r="J40" i="32" s="1"/>
  <c r="L39" i="32"/>
  <c r="J39" i="32"/>
  <c r="L38" i="32"/>
  <c r="J38" i="32" s="1"/>
  <c r="L37" i="32"/>
  <c r="J37" i="32" s="1"/>
  <c r="L36" i="32"/>
  <c r="J36" i="32" s="1"/>
  <c r="L33" i="32"/>
  <c r="J33" i="32" s="1"/>
  <c r="L32" i="32"/>
  <c r="J32" i="32" s="1"/>
  <c r="L31" i="32"/>
  <c r="J31" i="32" s="1"/>
  <c r="L30" i="32"/>
  <c r="J30" i="32" s="1"/>
  <c r="L29" i="32"/>
  <c r="J29" i="32" s="1"/>
  <c r="L28" i="32"/>
  <c r="J28" i="32"/>
  <c r="L25" i="32"/>
  <c r="J25" i="32" s="1"/>
  <c r="L24" i="32"/>
  <c r="J24" i="32" s="1"/>
  <c r="L23" i="32"/>
  <c r="J23" i="32" s="1"/>
  <c r="L22" i="32"/>
  <c r="J22" i="32" s="1"/>
  <c r="L21" i="32"/>
  <c r="J21" i="32" s="1"/>
  <c r="L20" i="32"/>
  <c r="J20" i="32" s="1"/>
  <c r="L19" i="32"/>
  <c r="J19" i="32" s="1"/>
  <c r="L16" i="32"/>
  <c r="J16" i="32" s="1"/>
  <c r="L15" i="32"/>
  <c r="J15" i="32" s="1"/>
  <c r="L9" i="32"/>
  <c r="J9" i="32" s="1"/>
  <c r="L8" i="32"/>
  <c r="J8" i="32" s="1"/>
  <c r="L7" i="32"/>
  <c r="J7" i="32" s="1"/>
  <c r="L57" i="31"/>
  <c r="J57" i="31" s="1"/>
  <c r="F109" i="31"/>
  <c r="H109" i="31" s="1"/>
  <c r="F99" i="31"/>
  <c r="H99" i="31" s="1"/>
  <c r="D99" i="31"/>
  <c r="L81" i="31"/>
  <c r="J81" i="31" s="1"/>
  <c r="J79" i="31"/>
  <c r="J78" i="31"/>
  <c r="J77" i="31"/>
  <c r="J76" i="31"/>
  <c r="J75" i="31"/>
  <c r="J74" i="31"/>
  <c r="J73" i="31"/>
  <c r="J65" i="31"/>
  <c r="L63" i="31"/>
  <c r="J63" i="31" s="1"/>
  <c r="L62" i="31"/>
  <c r="J62" i="31" s="1"/>
  <c r="L61" i="31"/>
  <c r="J61" i="31"/>
  <c r="L58" i="31"/>
  <c r="J58" i="31" s="1"/>
  <c r="L56" i="31"/>
  <c r="J56" i="31" s="1"/>
  <c r="L55" i="31"/>
  <c r="J55" i="31"/>
  <c r="L52" i="31"/>
  <c r="J52" i="31" s="1"/>
  <c r="L51" i="31"/>
  <c r="J51" i="31"/>
  <c r="L50" i="31"/>
  <c r="J50" i="31" s="1"/>
  <c r="L49" i="31"/>
  <c r="J49" i="31"/>
  <c r="L48" i="31"/>
  <c r="J48" i="31" s="1"/>
  <c r="L45" i="31"/>
  <c r="J45" i="31" s="1"/>
  <c r="L44" i="31"/>
  <c r="J44" i="31" s="1"/>
  <c r="L43" i="31"/>
  <c r="J43" i="31" s="1"/>
  <c r="L40" i="31"/>
  <c r="J40" i="31" s="1"/>
  <c r="L39" i="31"/>
  <c r="J39" i="31" s="1"/>
  <c r="L38" i="31"/>
  <c r="L37" i="31"/>
  <c r="J37" i="31"/>
  <c r="L36" i="31"/>
  <c r="J36" i="31" s="1"/>
  <c r="L33" i="31"/>
  <c r="J33" i="31"/>
  <c r="L32" i="31"/>
  <c r="J32" i="31" s="1"/>
  <c r="L31" i="31"/>
  <c r="J31" i="31"/>
  <c r="L30" i="31"/>
  <c r="J30" i="31" s="1"/>
  <c r="L29" i="31"/>
  <c r="J29" i="31" s="1"/>
  <c r="L28" i="31"/>
  <c r="J28" i="31" s="1"/>
  <c r="L25" i="31"/>
  <c r="J25" i="31" s="1"/>
  <c r="L24" i="31"/>
  <c r="J24" i="31" s="1"/>
  <c r="L23" i="31"/>
  <c r="J23" i="31" s="1"/>
  <c r="L22" i="31"/>
  <c r="J22" i="31" s="1"/>
  <c r="L21" i="31"/>
  <c r="J21" i="31"/>
  <c r="L20" i="31"/>
  <c r="J20" i="31" s="1"/>
  <c r="L19" i="31"/>
  <c r="J19" i="31" s="1"/>
  <c r="L16" i="31"/>
  <c r="J16" i="31" s="1"/>
  <c r="L15" i="31"/>
  <c r="J15" i="31" s="1"/>
  <c r="L9" i="31"/>
  <c r="J9" i="31"/>
  <c r="L8" i="31"/>
  <c r="J8" i="31" s="1"/>
  <c r="L7" i="31"/>
  <c r="J7" i="31" s="1"/>
  <c r="F108" i="30"/>
  <c r="H108" i="30" s="1"/>
  <c r="F98" i="30"/>
  <c r="H98" i="30" s="1"/>
  <c r="L80" i="30"/>
  <c r="J78" i="30"/>
  <c r="J77" i="30"/>
  <c r="J76" i="30"/>
  <c r="J75" i="30"/>
  <c r="J74" i="30"/>
  <c r="J73" i="30"/>
  <c r="J72" i="30"/>
  <c r="J64" i="30"/>
  <c r="L62" i="30"/>
  <c r="J62" i="30" s="1"/>
  <c r="L61" i="30"/>
  <c r="J61" i="30" s="1"/>
  <c r="L60" i="30"/>
  <c r="J60" i="30" s="1"/>
  <c r="L57" i="30"/>
  <c r="J57" i="30" s="1"/>
  <c r="L56" i="30"/>
  <c r="J56" i="30" s="1"/>
  <c r="L55" i="30"/>
  <c r="J55" i="30" s="1"/>
  <c r="L52" i="30"/>
  <c r="J52" i="30" s="1"/>
  <c r="L51" i="30"/>
  <c r="J51" i="30" s="1"/>
  <c r="L50" i="30"/>
  <c r="J50" i="30" s="1"/>
  <c r="L49" i="30"/>
  <c r="J49" i="30" s="1"/>
  <c r="L48" i="30"/>
  <c r="J48" i="30" s="1"/>
  <c r="L45" i="30"/>
  <c r="J45" i="30" s="1"/>
  <c r="L44" i="30"/>
  <c r="J44" i="30" s="1"/>
  <c r="L43" i="30"/>
  <c r="J43" i="30" s="1"/>
  <c r="L40" i="30"/>
  <c r="J40" i="30" s="1"/>
  <c r="L39" i="30"/>
  <c r="J39" i="30" s="1"/>
  <c r="L38" i="30"/>
  <c r="J38" i="30" s="1"/>
  <c r="L37" i="30"/>
  <c r="J37" i="30" s="1"/>
  <c r="L36" i="30"/>
  <c r="J36" i="30" s="1"/>
  <c r="L33" i="30"/>
  <c r="J33" i="30" s="1"/>
  <c r="L32" i="30"/>
  <c r="J32" i="30" s="1"/>
  <c r="L31" i="30"/>
  <c r="J31" i="30" s="1"/>
  <c r="L30" i="30"/>
  <c r="J30" i="30" s="1"/>
  <c r="L29" i="30"/>
  <c r="J29" i="30" s="1"/>
  <c r="L28" i="30"/>
  <c r="J28" i="30" s="1"/>
  <c r="L25" i="30"/>
  <c r="J25" i="30" s="1"/>
  <c r="L24" i="30"/>
  <c r="J24" i="30" s="1"/>
  <c r="L23" i="30"/>
  <c r="J23" i="30"/>
  <c r="L22" i="30"/>
  <c r="J22" i="30" s="1"/>
  <c r="L21" i="30"/>
  <c r="J21" i="30"/>
  <c r="L20" i="30"/>
  <c r="J20" i="30" s="1"/>
  <c r="L19" i="30"/>
  <c r="J19" i="30" s="1"/>
  <c r="L16" i="30"/>
  <c r="J16" i="30" s="1"/>
  <c r="L15" i="30"/>
  <c r="J15" i="30" s="1"/>
  <c r="L9" i="30"/>
  <c r="J9" i="30" s="1"/>
  <c r="L8" i="30"/>
  <c r="L7" i="30"/>
  <c r="J7" i="30" s="1"/>
  <c r="F108" i="29"/>
  <c r="D108" i="29" s="1"/>
  <c r="F98" i="29"/>
  <c r="H98" i="29" s="1"/>
  <c r="L80" i="29"/>
  <c r="J78" i="29"/>
  <c r="J77" i="29"/>
  <c r="J76" i="29"/>
  <c r="J75" i="29"/>
  <c r="J74" i="29"/>
  <c r="J73" i="29"/>
  <c r="J72" i="29"/>
  <c r="J64" i="29"/>
  <c r="L62" i="29"/>
  <c r="J62" i="29" s="1"/>
  <c r="L61" i="29"/>
  <c r="J61" i="29" s="1"/>
  <c r="L60" i="29"/>
  <c r="J60" i="29" s="1"/>
  <c r="L57" i="29"/>
  <c r="J57" i="29" s="1"/>
  <c r="L56" i="29"/>
  <c r="J56" i="29" s="1"/>
  <c r="L55" i="29"/>
  <c r="L52" i="29"/>
  <c r="J52" i="29" s="1"/>
  <c r="L51" i="29"/>
  <c r="J51" i="29"/>
  <c r="L50" i="29"/>
  <c r="J50" i="29" s="1"/>
  <c r="L49" i="29"/>
  <c r="J49" i="29" s="1"/>
  <c r="L48" i="29"/>
  <c r="J48" i="29" s="1"/>
  <c r="L45" i="29"/>
  <c r="J45" i="29" s="1"/>
  <c r="L44" i="29"/>
  <c r="J44" i="29" s="1"/>
  <c r="L43" i="29"/>
  <c r="L40" i="29"/>
  <c r="J40" i="29" s="1"/>
  <c r="L39" i="29"/>
  <c r="J39" i="29" s="1"/>
  <c r="L38" i="29"/>
  <c r="J38" i="29" s="1"/>
  <c r="L37" i="29"/>
  <c r="J37" i="29" s="1"/>
  <c r="L36" i="29"/>
  <c r="L33" i="29"/>
  <c r="J33" i="29" s="1"/>
  <c r="L32" i="29"/>
  <c r="J32" i="29" s="1"/>
  <c r="L31" i="29"/>
  <c r="J31" i="29" s="1"/>
  <c r="L30" i="29"/>
  <c r="J30" i="29" s="1"/>
  <c r="L29" i="29"/>
  <c r="J29" i="29" s="1"/>
  <c r="L28" i="29"/>
  <c r="J28" i="29" s="1"/>
  <c r="L25" i="29"/>
  <c r="J25" i="29"/>
  <c r="L24" i="29"/>
  <c r="J24" i="29" s="1"/>
  <c r="L23" i="29"/>
  <c r="J23" i="29" s="1"/>
  <c r="L22" i="29"/>
  <c r="J22" i="29" s="1"/>
  <c r="L21" i="29"/>
  <c r="J21" i="29" s="1"/>
  <c r="L20" i="29"/>
  <c r="J20" i="29" s="1"/>
  <c r="L19" i="29"/>
  <c r="J19" i="29" s="1"/>
  <c r="L16" i="29"/>
  <c r="J16" i="29" s="1"/>
  <c r="L15" i="29"/>
  <c r="L9" i="29"/>
  <c r="J9" i="29" s="1"/>
  <c r="L8" i="29"/>
  <c r="J8" i="29" s="1"/>
  <c r="L7" i="29"/>
  <c r="J7" i="29" s="1"/>
  <c r="D112" i="29" l="1"/>
  <c r="F112" i="29"/>
  <c r="L35" i="31"/>
  <c r="J35" i="31" s="1"/>
  <c r="L14" i="29"/>
  <c r="J14" i="29" s="1"/>
  <c r="D98" i="29"/>
  <c r="D93" i="34"/>
  <c r="J15" i="29"/>
  <c r="L42" i="29"/>
  <c r="J42" i="29" s="1"/>
  <c r="J10" i="29"/>
  <c r="L27" i="32"/>
  <c r="J27" i="32" s="1"/>
  <c r="D98" i="32"/>
  <c r="L14" i="31"/>
  <c r="J14" i="31" s="1"/>
  <c r="L60" i="31"/>
  <c r="J60" i="31" s="1"/>
  <c r="H108" i="29"/>
  <c r="H112" i="29" s="1"/>
  <c r="L18" i="30"/>
  <c r="J18" i="30" s="1"/>
  <c r="L27" i="30"/>
  <c r="J27" i="30" s="1"/>
  <c r="J10" i="32"/>
  <c r="L59" i="29"/>
  <c r="J59" i="29" s="1"/>
  <c r="H102" i="29"/>
  <c r="D98" i="30"/>
  <c r="L10" i="31"/>
  <c r="L42" i="31"/>
  <c r="J42" i="31" s="1"/>
  <c r="L47" i="31"/>
  <c r="J47" i="31" s="1"/>
  <c r="D109" i="31"/>
  <c r="D113" i="31" s="1"/>
  <c r="D108" i="32"/>
  <c r="L32" i="34"/>
  <c r="J32" i="34" s="1"/>
  <c r="L44" i="34"/>
  <c r="J44" i="34" s="1"/>
  <c r="J10" i="31"/>
  <c r="L18" i="32"/>
  <c r="J18" i="32" s="1"/>
  <c r="L10" i="29"/>
  <c r="J80" i="29"/>
  <c r="J38" i="31"/>
  <c r="D101" i="33"/>
  <c r="D105" i="33" s="1"/>
  <c r="L17" i="34"/>
  <c r="J17" i="34" s="1"/>
  <c r="L14" i="34"/>
  <c r="J14" i="34" s="1"/>
  <c r="D83" i="34"/>
  <c r="D87" i="34" s="1"/>
  <c r="J10" i="34"/>
  <c r="L10" i="34"/>
  <c r="L25" i="34"/>
  <c r="J25" i="34" s="1"/>
  <c r="L37" i="34"/>
  <c r="J37" i="34" s="1"/>
  <c r="D97" i="34"/>
  <c r="F87" i="34"/>
  <c r="F97" i="34"/>
  <c r="H87" i="34"/>
  <c r="H97" i="34"/>
  <c r="L66" i="34"/>
  <c r="J66" i="34" s="1"/>
  <c r="J65" i="34"/>
  <c r="L23" i="33"/>
  <c r="J23" i="33" s="1"/>
  <c r="L14" i="33"/>
  <c r="J14" i="33" s="1"/>
  <c r="D91" i="33"/>
  <c r="D95" i="33" s="1"/>
  <c r="J10" i="33"/>
  <c r="L10" i="33"/>
  <c r="F95" i="33"/>
  <c r="F105" i="33"/>
  <c r="H95" i="33"/>
  <c r="H105" i="33"/>
  <c r="L31" i="33"/>
  <c r="J31" i="33" s="1"/>
  <c r="L39" i="33"/>
  <c r="J39" i="33" s="1"/>
  <c r="L44" i="33"/>
  <c r="J44" i="33" s="1"/>
  <c r="L51" i="33"/>
  <c r="L74" i="33"/>
  <c r="J74" i="33" s="1"/>
  <c r="J73" i="33"/>
  <c r="D112" i="32"/>
  <c r="L10" i="32"/>
  <c r="F102" i="32"/>
  <c r="F112" i="32"/>
  <c r="H102" i="32"/>
  <c r="H112" i="32"/>
  <c r="L14" i="32"/>
  <c r="L35" i="32"/>
  <c r="J35" i="32" s="1"/>
  <c r="L42" i="32"/>
  <c r="J42" i="32" s="1"/>
  <c r="L47" i="32"/>
  <c r="J47" i="32" s="1"/>
  <c r="L54" i="32"/>
  <c r="J54" i="32" s="1"/>
  <c r="L59" i="32"/>
  <c r="J59" i="32" s="1"/>
  <c r="L81" i="32"/>
  <c r="J81" i="32" s="1"/>
  <c r="J80" i="32"/>
  <c r="D102" i="32"/>
  <c r="L82" i="31"/>
  <c r="J82" i="31" s="1"/>
  <c r="H113" i="31"/>
  <c r="H103" i="31"/>
  <c r="D103" i="31"/>
  <c r="L54" i="31"/>
  <c r="J54" i="31" s="1"/>
  <c r="L27" i="31"/>
  <c r="J27" i="31" s="1"/>
  <c r="L18" i="31"/>
  <c r="J18" i="31" s="1"/>
  <c r="F113" i="31"/>
  <c r="F103" i="31"/>
  <c r="D108" i="30"/>
  <c r="D112" i="30" s="1"/>
  <c r="L10" i="30"/>
  <c r="F102" i="30"/>
  <c r="F112" i="30"/>
  <c r="H102" i="30"/>
  <c r="H112" i="30"/>
  <c r="L14" i="30"/>
  <c r="L35" i="30"/>
  <c r="J35" i="30" s="1"/>
  <c r="L42" i="30"/>
  <c r="J42" i="30" s="1"/>
  <c r="L47" i="30"/>
  <c r="J47" i="30" s="1"/>
  <c r="L54" i="30"/>
  <c r="J54" i="30" s="1"/>
  <c r="L59" i="30"/>
  <c r="J59" i="30" s="1"/>
  <c r="L81" i="30"/>
  <c r="J81" i="30" s="1"/>
  <c r="J8" i="30"/>
  <c r="J10" i="30" s="1"/>
  <c r="J80" i="30"/>
  <c r="D102" i="30"/>
  <c r="D102" i="29"/>
  <c r="L54" i="29"/>
  <c r="J54" i="29" s="1"/>
  <c r="J55" i="29"/>
  <c r="L47" i="29"/>
  <c r="J47" i="29" s="1"/>
  <c r="J43" i="29"/>
  <c r="L35" i="29"/>
  <c r="J36" i="29"/>
  <c r="L27" i="29"/>
  <c r="J27" i="29" s="1"/>
  <c r="L18" i="29"/>
  <c r="J18" i="29" s="1"/>
  <c r="J35" i="29"/>
  <c r="L81" i="29"/>
  <c r="J81" i="29" s="1"/>
  <c r="F102" i="29"/>
  <c r="F108" i="28"/>
  <c r="H108" i="28" s="1"/>
  <c r="F98" i="28"/>
  <c r="H98" i="28" s="1"/>
  <c r="L80" i="28"/>
  <c r="J78" i="28"/>
  <c r="J77" i="28"/>
  <c r="J76" i="28"/>
  <c r="J75" i="28"/>
  <c r="J74" i="28"/>
  <c r="J73" i="28"/>
  <c r="J72" i="28"/>
  <c r="J64" i="28"/>
  <c r="L62" i="28"/>
  <c r="J62" i="28"/>
  <c r="L61" i="28"/>
  <c r="J61" i="28" s="1"/>
  <c r="L60" i="28"/>
  <c r="L57" i="28"/>
  <c r="J57" i="28" s="1"/>
  <c r="L56" i="28"/>
  <c r="J56" i="28" s="1"/>
  <c r="L55" i="28"/>
  <c r="J55" i="28" s="1"/>
  <c r="L52" i="28"/>
  <c r="J52" i="28" s="1"/>
  <c r="L51" i="28"/>
  <c r="J51" i="28" s="1"/>
  <c r="L50" i="28"/>
  <c r="L49" i="28"/>
  <c r="J49" i="28" s="1"/>
  <c r="L48" i="28"/>
  <c r="J48" i="28" s="1"/>
  <c r="L45" i="28"/>
  <c r="J45" i="28" s="1"/>
  <c r="L44" i="28"/>
  <c r="J44" i="28" s="1"/>
  <c r="L43" i="28"/>
  <c r="J43" i="28" s="1"/>
  <c r="L40" i="28"/>
  <c r="J40" i="28"/>
  <c r="L39" i="28"/>
  <c r="J39" i="28"/>
  <c r="L38" i="28"/>
  <c r="J38" i="28" s="1"/>
  <c r="L37" i="28"/>
  <c r="J37" i="28" s="1"/>
  <c r="L36" i="28"/>
  <c r="J36" i="28" s="1"/>
  <c r="L33" i="28"/>
  <c r="J33" i="28" s="1"/>
  <c r="L32" i="28"/>
  <c r="J32" i="28" s="1"/>
  <c r="L31" i="28"/>
  <c r="J31" i="28" s="1"/>
  <c r="L30" i="28"/>
  <c r="J30" i="28" s="1"/>
  <c r="L29" i="28"/>
  <c r="J29" i="28" s="1"/>
  <c r="L28" i="28"/>
  <c r="L25" i="28"/>
  <c r="J25" i="28" s="1"/>
  <c r="L24" i="28"/>
  <c r="J24" i="28" s="1"/>
  <c r="L23" i="28"/>
  <c r="J23" i="28" s="1"/>
  <c r="L22" i="28"/>
  <c r="J22" i="28" s="1"/>
  <c r="L21" i="28"/>
  <c r="J21" i="28" s="1"/>
  <c r="L20" i="28"/>
  <c r="J20" i="28" s="1"/>
  <c r="L19" i="28"/>
  <c r="J19" i="28" s="1"/>
  <c r="L16" i="28"/>
  <c r="L14" i="28" s="1"/>
  <c r="L15" i="28"/>
  <c r="J15" i="28" s="1"/>
  <c r="L9" i="28"/>
  <c r="J9" i="28" s="1"/>
  <c r="L8" i="28"/>
  <c r="J8" i="28" s="1"/>
  <c r="L7" i="28"/>
  <c r="L45" i="8"/>
  <c r="J45" i="8" s="1"/>
  <c r="L44" i="8"/>
  <c r="J44" i="8" s="1"/>
  <c r="L43" i="8"/>
  <c r="J43" i="8" s="1"/>
  <c r="L47" i="28" l="1"/>
  <c r="J47" i="28" s="1"/>
  <c r="L59" i="28"/>
  <c r="J59" i="28" s="1"/>
  <c r="J50" i="28"/>
  <c r="J60" i="28"/>
  <c r="L27" i="28"/>
  <c r="J27" i="28" s="1"/>
  <c r="F112" i="28"/>
  <c r="L42" i="8"/>
  <c r="J42" i="8" s="1"/>
  <c r="D108" i="28"/>
  <c r="D112" i="28" s="1"/>
  <c r="J51" i="33"/>
  <c r="L58" i="33"/>
  <c r="L61" i="33" s="1"/>
  <c r="J61" i="33" s="1"/>
  <c r="L10" i="28"/>
  <c r="L81" i="28"/>
  <c r="J81" i="28" s="1"/>
  <c r="H112" i="28"/>
  <c r="J16" i="28"/>
  <c r="D98" i="28"/>
  <c r="D102" i="28" s="1"/>
  <c r="L51" i="34"/>
  <c r="L54" i="34" s="1"/>
  <c r="J54" i="34" s="1"/>
  <c r="L66" i="32"/>
  <c r="L69" i="32" s="1"/>
  <c r="J69" i="32" s="1"/>
  <c r="J14" i="32"/>
  <c r="L67" i="31"/>
  <c r="D111" i="31" s="1"/>
  <c r="L66" i="30"/>
  <c r="J14" i="30"/>
  <c r="L66" i="29"/>
  <c r="L69" i="29" s="1"/>
  <c r="J69" i="29" s="1"/>
  <c r="H102" i="28"/>
  <c r="L54" i="28"/>
  <c r="J54" i="28" s="1"/>
  <c r="L42" i="28"/>
  <c r="J42" i="28" s="1"/>
  <c r="L35" i="28"/>
  <c r="J35" i="28" s="1"/>
  <c r="J28" i="28"/>
  <c r="L18" i="28"/>
  <c r="J18" i="28" s="1"/>
  <c r="J7" i="28"/>
  <c r="J10" i="28"/>
  <c r="J14" i="28"/>
  <c r="J80" i="28"/>
  <c r="F102" i="28"/>
  <c r="J73" i="8"/>
  <c r="J74" i="8"/>
  <c r="J75" i="8"/>
  <c r="J76" i="8"/>
  <c r="J77" i="8"/>
  <c r="J78" i="8"/>
  <c r="J72" i="8"/>
  <c r="L51" i="8"/>
  <c r="J51" i="8" s="1"/>
  <c r="L66" i="28" l="1"/>
  <c r="H95" i="34"/>
  <c r="L68" i="34"/>
  <c r="F89" i="34" s="1"/>
  <c r="D85" i="34"/>
  <c r="J51" i="34"/>
  <c r="F95" i="34"/>
  <c r="L52" i="34"/>
  <c r="J52" i="34" s="1"/>
  <c r="F85" i="34"/>
  <c r="D95" i="34"/>
  <c r="H85" i="34"/>
  <c r="H103" i="33"/>
  <c r="H93" i="33"/>
  <c r="J58" i="33"/>
  <c r="F103" i="33"/>
  <c r="F93" i="33"/>
  <c r="L59" i="33"/>
  <c r="J59" i="33" s="1"/>
  <c r="D103" i="33"/>
  <c r="D93" i="33"/>
  <c r="L76" i="33"/>
  <c r="H110" i="32"/>
  <c r="H100" i="32"/>
  <c r="J66" i="32"/>
  <c r="F110" i="32"/>
  <c r="F100" i="32"/>
  <c r="L67" i="32"/>
  <c r="J67" i="32" s="1"/>
  <c r="D110" i="32"/>
  <c r="D100" i="32"/>
  <c r="L83" i="32"/>
  <c r="F101" i="31"/>
  <c r="H111" i="31"/>
  <c r="F111" i="31"/>
  <c r="L84" i="31"/>
  <c r="F105" i="31" s="1"/>
  <c r="L70" i="31"/>
  <c r="J70" i="31" s="1"/>
  <c r="J67" i="31"/>
  <c r="D101" i="31"/>
  <c r="L68" i="31"/>
  <c r="J68" i="31" s="1"/>
  <c r="H101" i="31"/>
  <c r="H110" i="30"/>
  <c r="H100" i="30"/>
  <c r="J66" i="30"/>
  <c r="F110" i="30"/>
  <c r="F100" i="30"/>
  <c r="L67" i="30"/>
  <c r="J67" i="30" s="1"/>
  <c r="D110" i="30"/>
  <c r="D100" i="30"/>
  <c r="L83" i="30"/>
  <c r="L69" i="30"/>
  <c r="J69" i="30" s="1"/>
  <c r="H110" i="29"/>
  <c r="F100" i="29"/>
  <c r="F110" i="29"/>
  <c r="L83" i="29"/>
  <c r="H104" i="29" s="1"/>
  <c r="J66" i="29"/>
  <c r="D100" i="29"/>
  <c r="L67" i="29"/>
  <c r="J67" i="29" s="1"/>
  <c r="H100" i="29"/>
  <c r="D110" i="29"/>
  <c r="D110" i="28"/>
  <c r="D100" i="28"/>
  <c r="L83" i="28"/>
  <c r="H100" i="28"/>
  <c r="F100" i="28"/>
  <c r="L67" i="28"/>
  <c r="J67" i="28" s="1"/>
  <c r="H110" i="28"/>
  <c r="J66" i="28"/>
  <c r="F110" i="28"/>
  <c r="L69" i="28"/>
  <c r="J69" i="28" s="1"/>
  <c r="L8" i="8"/>
  <c r="J8" i="8" s="1"/>
  <c r="L9" i="8"/>
  <c r="J9" i="8" s="1"/>
  <c r="F99" i="34" l="1"/>
  <c r="L71" i="34"/>
  <c r="J71" i="34" s="1"/>
  <c r="D89" i="34"/>
  <c r="H89" i="34"/>
  <c r="D99" i="34"/>
  <c r="H99" i="34"/>
  <c r="J68" i="34"/>
  <c r="L69" i="34"/>
  <c r="J69" i="34" s="1"/>
  <c r="F107" i="33"/>
  <c r="F97" i="33"/>
  <c r="J76" i="33"/>
  <c r="D107" i="33"/>
  <c r="D97" i="33"/>
  <c r="L77" i="33"/>
  <c r="J77" i="33" s="1"/>
  <c r="H107" i="33"/>
  <c r="H97" i="33"/>
  <c r="L79" i="33"/>
  <c r="J79" i="33" s="1"/>
  <c r="F114" i="32"/>
  <c r="F104" i="32"/>
  <c r="J83" i="32"/>
  <c r="D114" i="32"/>
  <c r="D104" i="32"/>
  <c r="L84" i="32"/>
  <c r="J84" i="32" s="1"/>
  <c r="H114" i="32"/>
  <c r="H104" i="32"/>
  <c r="L86" i="32"/>
  <c r="J86" i="32" s="1"/>
  <c r="D105" i="31"/>
  <c r="F115" i="31"/>
  <c r="D115" i="31"/>
  <c r="H105" i="31"/>
  <c r="L87" i="31"/>
  <c r="J87" i="31" s="1"/>
  <c r="J84" i="31"/>
  <c r="H115" i="31"/>
  <c r="L85" i="31"/>
  <c r="J85" i="31" s="1"/>
  <c r="F114" i="30"/>
  <c r="F104" i="30"/>
  <c r="J83" i="30"/>
  <c r="D114" i="30"/>
  <c r="D104" i="30"/>
  <c r="L84" i="30"/>
  <c r="J84" i="30" s="1"/>
  <c r="H114" i="30"/>
  <c r="H104" i="30"/>
  <c r="L86" i="30"/>
  <c r="J86" i="30" s="1"/>
  <c r="J83" i="29"/>
  <c r="F104" i="29"/>
  <c r="L86" i="29"/>
  <c r="J86" i="29" s="1"/>
  <c r="H114" i="29"/>
  <c r="D104" i="29"/>
  <c r="L84" i="29"/>
  <c r="J84" i="29" s="1"/>
  <c r="F114" i="29"/>
  <c r="D114" i="29"/>
  <c r="H114" i="28"/>
  <c r="H104" i="28"/>
  <c r="D114" i="28"/>
  <c r="F114" i="28"/>
  <c r="F104" i="28"/>
  <c r="J83" i="28"/>
  <c r="D104" i="28"/>
  <c r="L84" i="28"/>
  <c r="J84" i="28" s="1"/>
  <c r="L86" i="28"/>
  <c r="J86" i="28" s="1"/>
  <c r="J64" i="8"/>
  <c r="L7" i="8" l="1"/>
  <c r="L15" i="8"/>
  <c r="J15" i="8" s="1"/>
  <c r="L16" i="8"/>
  <c r="J16" i="8" s="1"/>
  <c r="L19" i="8"/>
  <c r="J19" i="8" s="1"/>
  <c r="L20" i="8"/>
  <c r="J20" i="8" s="1"/>
  <c r="L21" i="8"/>
  <c r="J21" i="8" s="1"/>
  <c r="L22" i="8"/>
  <c r="J22" i="8" s="1"/>
  <c r="L23" i="8"/>
  <c r="J23" i="8" s="1"/>
  <c r="L24" i="8"/>
  <c r="J24" i="8" s="1"/>
  <c r="L25" i="8"/>
  <c r="J25" i="8" s="1"/>
  <c r="L28" i="8"/>
  <c r="J28" i="8" s="1"/>
  <c r="L29" i="8"/>
  <c r="J29" i="8" s="1"/>
  <c r="L30" i="8"/>
  <c r="J30" i="8" s="1"/>
  <c r="L31" i="8"/>
  <c r="J31" i="8" s="1"/>
  <c r="L32" i="8"/>
  <c r="J32" i="8" s="1"/>
  <c r="L33" i="8"/>
  <c r="J33" i="8" s="1"/>
  <c r="L36" i="8"/>
  <c r="J36" i="8" s="1"/>
  <c r="L37" i="8"/>
  <c r="J37" i="8" s="1"/>
  <c r="L38" i="8"/>
  <c r="J38" i="8" s="1"/>
  <c r="L39" i="8"/>
  <c r="J39" i="8" s="1"/>
  <c r="L40" i="8"/>
  <c r="J40" i="8" s="1"/>
  <c r="L48" i="8"/>
  <c r="J48" i="8" s="1"/>
  <c r="L49" i="8"/>
  <c r="J49" i="8" s="1"/>
  <c r="L50" i="8"/>
  <c r="J50" i="8" s="1"/>
  <c r="L52" i="8"/>
  <c r="J52" i="8" s="1"/>
  <c r="L55" i="8"/>
  <c r="J55" i="8" s="1"/>
  <c r="L56" i="8"/>
  <c r="J56" i="8" s="1"/>
  <c r="L57" i="8"/>
  <c r="J57" i="8" s="1"/>
  <c r="L60" i="8"/>
  <c r="J60" i="8" s="1"/>
  <c r="L61" i="8"/>
  <c r="J61" i="8" s="1"/>
  <c r="L62" i="8"/>
  <c r="J62" i="8" s="1"/>
  <c r="F98" i="8"/>
  <c r="D98" i="8" s="1"/>
  <c r="F108" i="8"/>
  <c r="H108" i="8" s="1"/>
  <c r="J7" i="8" l="1"/>
  <c r="J10" i="8" s="1"/>
  <c r="L10" i="8"/>
  <c r="L59" i="8"/>
  <c r="J59" i="8" s="1"/>
  <c r="H98" i="8"/>
  <c r="L14" i="8"/>
  <c r="L27" i="8"/>
  <c r="J27" i="8" s="1"/>
  <c r="L47" i="8"/>
  <c r="J47" i="8" s="1"/>
  <c r="L35" i="8"/>
  <c r="J35" i="8" s="1"/>
  <c r="D108" i="8"/>
  <c r="L54" i="8"/>
  <c r="J54" i="8" s="1"/>
  <c r="L18" i="8"/>
  <c r="J18" i="8" s="1"/>
  <c r="L66" i="8" l="1"/>
  <c r="L67" i="8" s="1"/>
  <c r="J67" i="8" s="1"/>
  <c r="J14" i="8"/>
  <c r="L69" i="8" l="1"/>
  <c r="J69" i="8" s="1"/>
  <c r="D110" i="8"/>
  <c r="J66" i="8"/>
  <c r="D100" i="8"/>
  <c r="F110" i="8"/>
  <c r="H110" i="8"/>
  <c r="F100" i="8"/>
  <c r="H100" i="8"/>
  <c r="L80" i="8"/>
  <c r="D102" i="8" l="1"/>
  <c r="H112" i="8"/>
  <c r="F102" i="8"/>
  <c r="H102" i="8"/>
  <c r="D112" i="8"/>
  <c r="L81" i="8"/>
  <c r="J81" i="8" s="1"/>
  <c r="L83" i="8"/>
  <c r="F112" i="8"/>
  <c r="J80" i="8"/>
  <c r="H104" i="8" l="1"/>
  <c r="J83" i="8"/>
  <c r="H114" i="8"/>
  <c r="D114" i="8"/>
  <c r="F104" i="8"/>
  <c r="D104" i="8"/>
  <c r="F114" i="8"/>
  <c r="L84" i="8"/>
  <c r="J84" i="8" s="1"/>
  <c r="L86" i="8"/>
  <c r="J86" i="8" s="1"/>
</calcChain>
</file>

<file path=xl/sharedStrings.xml><?xml version="1.0" encoding="utf-8"?>
<sst xmlns="http://schemas.openxmlformats.org/spreadsheetml/2006/main" count="1365" uniqueCount="210">
  <si>
    <t>Total Cost Breakeven</t>
  </si>
  <si>
    <t>Ownership Cost Breakeven</t>
  </si>
  <si>
    <t>Operating Cost Breakeven</t>
  </si>
  <si>
    <t>Yield</t>
  </si>
  <si>
    <t>Price</t>
  </si>
  <si>
    <t>+</t>
  </si>
  <si>
    <t>Base</t>
  </si>
  <si>
    <t>-</t>
  </si>
  <si>
    <t>Breakeven Analysis:</t>
  </si>
  <si>
    <t>Notes:</t>
  </si>
  <si>
    <t>Returns to Risk</t>
  </si>
  <si>
    <t>Total Cost per Unit</t>
  </si>
  <si>
    <t>Total Costs per Acre</t>
  </si>
  <si>
    <t>Ownership Costs per Unit</t>
  </si>
  <si>
    <t>Total Ownership Costs</t>
  </si>
  <si>
    <t>Ownership Costs:</t>
  </si>
  <si>
    <t>Operating Costs per Unit</t>
  </si>
  <si>
    <t>Total Operating Costs</t>
  </si>
  <si>
    <t>Other:</t>
  </si>
  <si>
    <t>Labor:</t>
  </si>
  <si>
    <t>Machinery:</t>
  </si>
  <si>
    <t>Fertilizer:</t>
  </si>
  <si>
    <t>Seed:</t>
  </si>
  <si>
    <t>Operating Inputs</t>
  </si>
  <si>
    <t>Gross Returns</t>
  </si>
  <si>
    <t>Cost/Acre</t>
  </si>
  <si>
    <t>Cost</t>
  </si>
  <si>
    <t>Unit</t>
  </si>
  <si>
    <t>Per Acre</t>
  </si>
  <si>
    <t>Item</t>
  </si>
  <si>
    <t>Value or</t>
  </si>
  <si>
    <t>Price or</t>
  </si>
  <si>
    <t>Quantity</t>
  </si>
  <si>
    <t>Value</t>
  </si>
  <si>
    <t xml:space="preserve">Total </t>
  </si>
  <si>
    <t>Number of acres:</t>
  </si>
  <si>
    <t>Total Gross Returns</t>
  </si>
  <si>
    <t>bu</t>
  </si>
  <si>
    <t>lb</t>
  </si>
  <si>
    <t>Dry Nitrogen</t>
  </si>
  <si>
    <t>Dry P2O5</t>
  </si>
  <si>
    <t>pt</t>
  </si>
  <si>
    <t>acre</t>
  </si>
  <si>
    <t>Fuel - Gas</t>
  </si>
  <si>
    <t>Fuel - Diesel</t>
  </si>
  <si>
    <t>Fuel - Road Diesel</t>
  </si>
  <si>
    <t>Lube</t>
  </si>
  <si>
    <t>Machinery Repair</t>
  </si>
  <si>
    <t>gal</t>
  </si>
  <si>
    <t>$</t>
  </si>
  <si>
    <t>Equipment Operator Labor</t>
  </si>
  <si>
    <t>hrs</t>
  </si>
  <si>
    <t>General Overhead</t>
  </si>
  <si>
    <t>Land Rent</t>
  </si>
  <si>
    <t>Management Fee</t>
  </si>
  <si>
    <t>Property Taxes</t>
  </si>
  <si>
    <t>Property Insurance</t>
  </si>
  <si>
    <t>Investment Repairs</t>
  </si>
  <si>
    <t>Crop Insurance</t>
  </si>
  <si>
    <t>Net Returns Above Operating Costs</t>
  </si>
  <si>
    <t>Sulfur</t>
  </si>
  <si>
    <t>Capital Recovery - Equipment</t>
  </si>
  <si>
    <t>Liquid Nitrogen</t>
  </si>
  <si>
    <t>Liquid P2O5</t>
  </si>
  <si>
    <t>fl oz</t>
  </si>
  <si>
    <t>pint</t>
  </si>
  <si>
    <t>General Farm Labor</t>
  </si>
  <si>
    <t>Custom Fertilize: 0-400 lbs</t>
  </si>
  <si>
    <t>Custom Haul</t>
  </si>
  <si>
    <t>Wheat Seed: SWW</t>
  </si>
  <si>
    <t>Feed Barley</t>
  </si>
  <si>
    <t>Axial XL</t>
  </si>
  <si>
    <t>Bronate Advanced</t>
  </si>
  <si>
    <t>Malting Barley</t>
  </si>
  <si>
    <t>Interest on Operating Capital at</t>
  </si>
  <si>
    <t>Soft White Wheat</t>
  </si>
  <si>
    <t>Pesticide:</t>
  </si>
  <si>
    <t>Custom:</t>
  </si>
  <si>
    <t>Crop Description</t>
  </si>
  <si>
    <t>###%</t>
  </si>
  <si>
    <t>Instructions:</t>
  </si>
  <si>
    <t xml:space="preserve">Enter information in white cells.  </t>
  </si>
  <si>
    <t>Values in blue cells are calculated.</t>
  </si>
  <si>
    <t>Questions:</t>
  </si>
  <si>
    <t>Ben Eborn</t>
  </si>
  <si>
    <t>Extension Ag Economist</t>
  </si>
  <si>
    <t>beborn@uidaho.edu</t>
  </si>
  <si>
    <t>(208) 847-0344</t>
  </si>
  <si>
    <t>Enter number of acres in cell L1.</t>
  </si>
  <si>
    <t>University of Idaho</t>
  </si>
  <si>
    <t>K2O</t>
  </si>
  <si>
    <t>Irrigation Labor</t>
  </si>
  <si>
    <t>Irrigation</t>
  </si>
  <si>
    <t>Irrigation Power</t>
  </si>
  <si>
    <t>Water Assessment</t>
  </si>
  <si>
    <t>Irrigation Repairs</t>
  </si>
  <si>
    <t>acre inch</t>
  </si>
  <si>
    <t xml:space="preserve">acre  </t>
  </si>
  <si>
    <t>Wheat Seed: SWS</t>
  </si>
  <si>
    <t>Affinity Tank Mix 50SG</t>
  </si>
  <si>
    <t>Starane Ultra</t>
  </si>
  <si>
    <t>Twin Line</t>
  </si>
  <si>
    <t>oz</t>
  </si>
  <si>
    <t>Custom Air Spray - 5 gal</t>
  </si>
  <si>
    <t>Malting Barley Seed</t>
  </si>
  <si>
    <t>Hard Red Spring Wheat</t>
  </si>
  <si>
    <t>Wheat Seed: HRS</t>
  </si>
  <si>
    <t>Irrigation Labor - Chem-Fert</t>
  </si>
  <si>
    <t>Feed Barley Seed</t>
  </si>
  <si>
    <t>Alfalfa Hay</t>
  </si>
  <si>
    <t>ton</t>
  </si>
  <si>
    <t>Metribuzin 75DF</t>
  </si>
  <si>
    <t>Warrior II w/Zeon Tech</t>
  </si>
  <si>
    <t>Custom Fertilize: 400-800 lbs</t>
  </si>
  <si>
    <t>Custom Air Spray - 3 gal</t>
  </si>
  <si>
    <t>Custom Swath</t>
  </si>
  <si>
    <t>Custom Rake</t>
  </si>
  <si>
    <t>Custom Bale: 4x4</t>
  </si>
  <si>
    <t>Custom Haul/Stack</t>
  </si>
  <si>
    <t>Capital Recovery - Amort. Establish. Cost</t>
  </si>
  <si>
    <t>Alfalfa Seed</t>
  </si>
  <si>
    <t>Potatoes</t>
  </si>
  <si>
    <t>cwt</t>
  </si>
  <si>
    <t>G-3 Russet Burbank Seed</t>
  </si>
  <si>
    <t>Seed Cutting</t>
  </si>
  <si>
    <t>Dry Nitrogen - Preplant</t>
  </si>
  <si>
    <t>Micronutrients/Humic Acid - CP</t>
  </si>
  <si>
    <t>Pesticides &amp; Chemicals:</t>
  </si>
  <si>
    <t>Seed Treatment</t>
  </si>
  <si>
    <t>Admire Pro</t>
  </si>
  <si>
    <t>Moncut 70DF</t>
  </si>
  <si>
    <t>Eptam 7E</t>
  </si>
  <si>
    <t>Quadris Flowable</t>
  </si>
  <si>
    <t>Omega 500DF</t>
  </si>
  <si>
    <t xml:space="preserve">Bravo Weatherstik </t>
  </si>
  <si>
    <t>Dithane F45 Rainshield (2x)</t>
  </si>
  <si>
    <t>qt</t>
  </si>
  <si>
    <t xml:space="preserve">Agri-Mek .75SC </t>
  </si>
  <si>
    <t xml:space="preserve">Brigadier </t>
  </si>
  <si>
    <t>Reglone</t>
  </si>
  <si>
    <t>Custom &amp; Consultants:</t>
  </si>
  <si>
    <t>Custom Fumigate - Deep Injection</t>
  </si>
  <si>
    <t>Custom Fertilize: 400 - 800 lbs</t>
  </si>
  <si>
    <t>Custom Fertilize: 0 - 400 lbs</t>
  </si>
  <si>
    <t>Custom Air Spray - 5.0 gal</t>
  </si>
  <si>
    <t xml:space="preserve">Consultant &amp; Soil/Pet. Test </t>
  </si>
  <si>
    <t>Irrigation:</t>
  </si>
  <si>
    <t>Irrigation Repairs - Center Pivot</t>
  </si>
  <si>
    <t>acre-inch</t>
  </si>
  <si>
    <t>Irrigation Power - Center Pivot</t>
  </si>
  <si>
    <t>Fuel - Farm Diesel</t>
  </si>
  <si>
    <t>Machinery Repairs</t>
  </si>
  <si>
    <t>Truck Driver Labor</t>
  </si>
  <si>
    <t>Irrigation Labor - Center Pivot</t>
  </si>
  <si>
    <t>Sorting:</t>
  </si>
  <si>
    <t>Sorting Labor</t>
  </si>
  <si>
    <t>Sorting Equipment Repairs &amp; Power</t>
  </si>
  <si>
    <t>Fees &amp; Assessments</t>
  </si>
  <si>
    <t>Tractors &amp; Equipment Insurance</t>
  </si>
  <si>
    <t>Tractors &amp; Equipment Depreciation &amp; Interest</t>
  </si>
  <si>
    <t>Potato Handling Equipment Deprec. &amp; Interest</t>
  </si>
  <si>
    <t>Land*</t>
  </si>
  <si>
    <t>Overhead</t>
  </si>
  <si>
    <t>*Includes irrigation system ownership costs.</t>
  </si>
  <si>
    <t>Bravo Weatherstik</t>
  </si>
  <si>
    <t>Regent 4SC</t>
  </si>
  <si>
    <t>Outlook 6EC</t>
  </si>
  <si>
    <t>Revus Top</t>
  </si>
  <si>
    <t>Brigadier</t>
  </si>
  <si>
    <t>Fulfill WDG</t>
  </si>
  <si>
    <t>Soft White Winter Wheat                                                             Eastern Idaho: Irrigated - 2019</t>
  </si>
  <si>
    <t>Soft White Spring Wheat                                                             Eastern Idaho: Irrigated - 2019</t>
  </si>
  <si>
    <t>Hard Red Spring Wheat                                                             Eastern Idaho: Irrigated - 2019</t>
  </si>
  <si>
    <t>Spring Malting Barley                                                                  Eastern Idaho: Irrigated - 2019</t>
  </si>
  <si>
    <t>Feed Barley                                                                            Eastern Idaho: Irrigated - 2019</t>
  </si>
  <si>
    <t>Alfalfa Hay                                                                              Eastern Idaho: Irrigated - 2019</t>
  </si>
  <si>
    <t>Alfalfa Hay Establishment                                                                             Eastern Idaho: Irrigated - 2019</t>
  </si>
  <si>
    <t>Prowl H2O</t>
  </si>
  <si>
    <t>Bravo Weather Stik</t>
  </si>
  <si>
    <t>Luna Tranquility</t>
  </si>
  <si>
    <t>Dithane F45 Rainshield</t>
  </si>
  <si>
    <t>Interest on Operating Capital at 7.00%</t>
  </si>
  <si>
    <t>Blue font indicates an increase.</t>
  </si>
  <si>
    <t>Red font indicates a decrease.</t>
  </si>
  <si>
    <t>A green font indicates a change in product or procedure to derive the cost.</t>
  </si>
  <si>
    <t>Procedural changes can result in different costs than were published the previous year.</t>
  </si>
  <si>
    <t>Gavel 75DF</t>
  </si>
  <si>
    <t>Metam CLR (42%)</t>
  </si>
  <si>
    <t>Agri-Mek .75SC</t>
  </si>
  <si>
    <t>Table 1.  2019 Costs to grow, harvest and sort Eastern Idaho Northern region Russet Burbank potatoes.</t>
  </si>
  <si>
    <t>Table 1.  2019 Costs to grow, harvest and sort Eastern Idaho Southern region Russet Burbank potatoes.</t>
  </si>
  <si>
    <t>Table 1.  2019 Costs to grow, harvest and sort Eastern Idaho Southern region Russet Burbank potatoes with fumigation.</t>
  </si>
  <si>
    <t>Sugarbeets</t>
  </si>
  <si>
    <t>Roundup Ready Beet Seed</t>
  </si>
  <si>
    <t>Micronutrients</t>
  </si>
  <si>
    <t>Ponch Beta Seed Treatment</t>
  </si>
  <si>
    <t>unit</t>
  </si>
  <si>
    <t>Roundup Power Max 4.5</t>
  </si>
  <si>
    <t>Ammonium Sulfate</t>
  </si>
  <si>
    <t>Tilt</t>
  </si>
  <si>
    <t>Cutom Fertilize: 400-800 lbs</t>
  </si>
  <si>
    <t>Consultants/Soil Testing</t>
  </si>
  <si>
    <t>Irrigation Labor: Chem-Fert</t>
  </si>
  <si>
    <t>Co-op Stock</t>
  </si>
  <si>
    <t>2019 Costs to grow, harvest and sort Eastern Idaho Southern region Russet Burbank potatoes with fumigation.</t>
  </si>
  <si>
    <t>2019 Costs to grow, harvest and sort Eastern Idaho Southern region Russet Burbank potatoes.</t>
  </si>
  <si>
    <t>2019 Costs to grow, harvest and sort Eastern Idaho Northern region Russet Burbank potatoes.</t>
  </si>
  <si>
    <t>Sugarbeets                                                                                   Eastern Idaho: Irrigated - 2019</t>
  </si>
  <si>
    <t>Hauling Base Charge</t>
  </si>
  <si>
    <t>Hauling Loaded Mile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</si>
</sst>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&quot;$&quot;#,##0"/>
    <numFmt numFmtId="167" formatCode="#,##0.000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4"/>
      <color indexed="12"/>
      <name val="Arial"/>
      <family val="2"/>
    </font>
    <font>
      <sz val="14"/>
      <color indexed="10"/>
      <name val="Arial"/>
      <family val="2"/>
    </font>
    <font>
      <u/>
      <sz val="14"/>
      <name val="Arial"/>
      <family val="2"/>
    </font>
    <font>
      <sz val="14"/>
      <color rgb="FFFF0000"/>
      <name val="Arial"/>
      <family val="2"/>
    </font>
    <font>
      <u/>
      <sz val="12"/>
      <color theme="10"/>
      <name val="Times New Roman"/>
      <family val="2"/>
    </font>
    <font>
      <sz val="14"/>
      <color rgb="FF0000FF"/>
      <name val="Arial"/>
      <family val="2"/>
    </font>
    <font>
      <b/>
      <sz val="14"/>
      <color rgb="FF0000FF"/>
      <name val="Arial"/>
      <family val="2"/>
    </font>
    <font>
      <u/>
      <sz val="14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5F1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01">
    <xf numFmtId="0" fontId="0" fillId="0" borderId="0" xfId="0"/>
    <xf numFmtId="0" fontId="4" fillId="0" borderId="0" xfId="1" applyFont="1"/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7" xfId="1" applyFont="1" applyFill="1" applyBorder="1"/>
    <xf numFmtId="0" fontId="4" fillId="4" borderId="6" xfId="1" applyFont="1" applyFill="1" applyBorder="1"/>
    <xf numFmtId="0" fontId="4" fillId="4" borderId="10" xfId="1" applyFont="1" applyFill="1" applyBorder="1"/>
    <xf numFmtId="9" fontId="4" fillId="0" borderId="0" xfId="1" applyNumberFormat="1" applyFont="1" applyBorder="1" applyAlignment="1" applyProtection="1">
      <alignment horizontal="center"/>
      <protection locked="0"/>
    </xf>
    <xf numFmtId="0" fontId="2" fillId="4" borderId="2" xfId="1" applyFont="1" applyFill="1" applyBorder="1" applyAlignment="1" applyProtection="1">
      <alignment vertical="center" wrapText="1"/>
      <protection locked="0"/>
    </xf>
    <xf numFmtId="0" fontId="2" fillId="4" borderId="1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/>
    <xf numFmtId="0" fontId="4" fillId="3" borderId="4" xfId="1" applyFont="1" applyFill="1" applyBorder="1"/>
    <xf numFmtId="0" fontId="4" fillId="2" borderId="11" xfId="1" applyFont="1" applyFill="1" applyBorder="1"/>
    <xf numFmtId="0" fontId="4" fillId="2" borderId="3" xfId="1" applyFont="1" applyFill="1" applyBorder="1"/>
    <xf numFmtId="0" fontId="2" fillId="2" borderId="0" xfId="1" applyFont="1" applyFill="1" applyBorder="1"/>
    <xf numFmtId="0" fontId="4" fillId="2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/>
    <xf numFmtId="165" fontId="2" fillId="2" borderId="0" xfId="1" applyNumberFormat="1" applyFont="1" applyFill="1" applyBorder="1" applyAlignment="1">
      <alignment horizontal="center"/>
    </xf>
    <xf numFmtId="0" fontId="5" fillId="2" borderId="0" xfId="1" applyFont="1" applyFill="1" applyBorder="1"/>
    <xf numFmtId="49" fontId="4" fillId="2" borderId="0" xfId="1" applyNumberFormat="1" applyFont="1" applyFill="1" applyBorder="1" applyAlignment="1">
      <alignment horizontal="center"/>
    </xf>
    <xf numFmtId="0" fontId="4" fillId="2" borderId="4" xfId="1" applyFont="1" applyFill="1" applyBorder="1"/>
    <xf numFmtId="0" fontId="8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/>
    <xf numFmtId="0" fontId="4" fillId="2" borderId="3" xfId="1" applyFont="1" applyFill="1" applyBorder="1" applyAlignment="1"/>
    <xf numFmtId="0" fontId="4" fillId="2" borderId="0" xfId="1" applyFont="1" applyFill="1" applyBorder="1"/>
    <xf numFmtId="165" fontId="4" fillId="2" borderId="0" xfId="1" applyNumberFormat="1" applyFont="1" applyFill="1" applyBorder="1" applyProtection="1">
      <protection locked="0"/>
    </xf>
    <xf numFmtId="0" fontId="4" fillId="2" borderId="0" xfId="1" applyFont="1" applyFill="1" applyBorder="1" applyProtection="1">
      <protection locked="0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/>
    </xf>
    <xf numFmtId="0" fontId="2" fillId="2" borderId="7" xfId="1" applyFont="1" applyFill="1" applyBorder="1"/>
    <xf numFmtId="0" fontId="2" fillId="2" borderId="7" xfId="1" applyFont="1" applyFill="1" applyBorder="1" applyAlignment="1">
      <alignment horizontal="right"/>
    </xf>
    <xf numFmtId="0" fontId="2" fillId="2" borderId="7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0" xfId="1" applyFont="1" applyFill="1" applyBorder="1"/>
    <xf numFmtId="0" fontId="4" fillId="4" borderId="0" xfId="1" applyFont="1" applyFill="1"/>
    <xf numFmtId="0" fontId="4" fillId="4" borderId="0" xfId="1" applyFont="1" applyFill="1" applyAlignment="1"/>
    <xf numFmtId="0" fontId="4" fillId="4" borderId="0" xfId="1" applyFont="1" applyFill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/>
    <xf numFmtId="0" fontId="4" fillId="2" borderId="0" xfId="1" applyFont="1" applyFill="1" applyBorder="1"/>
    <xf numFmtId="0" fontId="4" fillId="0" borderId="0" xfId="1" applyFont="1" applyBorder="1" applyProtection="1">
      <protection locked="0"/>
    </xf>
    <xf numFmtId="0" fontId="2" fillId="2" borderId="0" xfId="1" applyFont="1" applyFill="1" applyBorder="1" applyProtection="1">
      <protection locked="0"/>
    </xf>
    <xf numFmtId="49" fontId="2" fillId="2" borderId="0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 vertical="center"/>
    </xf>
    <xf numFmtId="165" fontId="4" fillId="3" borderId="0" xfId="1" applyNumberFormat="1" applyFont="1" applyFill="1" applyBorder="1" applyAlignment="1" applyProtection="1">
      <alignment horizontal="right"/>
    </xf>
    <xf numFmtId="0" fontId="4" fillId="4" borderId="7" xfId="1" applyFont="1" applyFill="1" applyBorder="1" applyAlignment="1">
      <alignment horizontal="right"/>
    </xf>
    <xf numFmtId="0" fontId="2" fillId="3" borderId="0" xfId="1" applyFont="1" applyFill="1" applyBorder="1" applyAlignment="1">
      <alignment horizontal="right"/>
    </xf>
    <xf numFmtId="0" fontId="2" fillId="3" borderId="7" xfId="1" applyFont="1" applyFill="1" applyBorder="1" applyAlignment="1">
      <alignment horizontal="right"/>
    </xf>
    <xf numFmtId="0" fontId="4" fillId="3" borderId="0" xfId="1" applyFont="1" applyFill="1" applyBorder="1" applyAlignment="1">
      <alignment horizontal="right"/>
    </xf>
    <xf numFmtId="165" fontId="2" fillId="3" borderId="8" xfId="1" applyNumberFormat="1" applyFont="1" applyFill="1" applyBorder="1" applyAlignment="1" applyProtection="1">
      <alignment horizontal="right"/>
    </xf>
    <xf numFmtId="4" fontId="4" fillId="3" borderId="0" xfId="1" applyNumberFormat="1" applyFont="1" applyFill="1" applyBorder="1" applyAlignment="1" applyProtection="1">
      <alignment horizontal="right"/>
    </xf>
    <xf numFmtId="4" fontId="4" fillId="3" borderId="0" xfId="1" applyNumberFormat="1" applyFont="1" applyFill="1" applyBorder="1" applyAlignment="1">
      <alignment horizontal="right"/>
    </xf>
    <xf numFmtId="165" fontId="4" fillId="3" borderId="0" xfId="1" applyNumberFormat="1" applyFont="1" applyFill="1" applyBorder="1" applyAlignment="1">
      <alignment horizontal="right"/>
    </xf>
    <xf numFmtId="165" fontId="2" fillId="3" borderId="7" xfId="1" applyNumberFormat="1" applyFont="1" applyFill="1" applyBorder="1" applyAlignment="1">
      <alignment horizontal="right"/>
    </xf>
    <xf numFmtId="165" fontId="2" fillId="3" borderId="8" xfId="1" applyNumberFormat="1" applyFont="1" applyFill="1" applyBorder="1" applyAlignment="1">
      <alignment horizontal="right"/>
    </xf>
    <xf numFmtId="165" fontId="2" fillId="3" borderId="9" xfId="1" applyNumberFormat="1" applyFont="1" applyFill="1" applyBorder="1" applyAlignment="1">
      <alignment horizontal="right"/>
    </xf>
    <xf numFmtId="39" fontId="4" fillId="3" borderId="0" xfId="5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2" borderId="11" xfId="1" applyFont="1" applyFill="1" applyBorder="1" applyAlignment="1">
      <alignment horizontal="right"/>
    </xf>
    <xf numFmtId="0" fontId="4" fillId="4" borderId="0" xfId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166" fontId="2" fillId="3" borderId="8" xfId="1" applyNumberFormat="1" applyFont="1" applyFill="1" applyBorder="1" applyAlignment="1">
      <alignment horizontal="right"/>
    </xf>
    <xf numFmtId="0" fontId="4" fillId="3" borderId="7" xfId="1" applyFont="1" applyFill="1" applyBorder="1" applyAlignment="1">
      <alignment horizontal="right"/>
    </xf>
    <xf numFmtId="166" fontId="2" fillId="3" borderId="7" xfId="1" applyNumberFormat="1" applyFont="1" applyFill="1" applyBorder="1" applyAlignment="1">
      <alignment horizontal="right"/>
    </xf>
    <xf numFmtId="166" fontId="2" fillId="3" borderId="9" xfId="1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166" fontId="2" fillId="3" borderId="0" xfId="1" applyNumberFormat="1" applyFont="1" applyFill="1" applyBorder="1" applyAlignment="1">
      <alignment horizontal="right"/>
    </xf>
    <xf numFmtId="165" fontId="2" fillId="3" borderId="0" xfId="1" applyNumberFormat="1" applyFont="1" applyFill="1" applyBorder="1" applyAlignment="1" applyProtection="1">
      <alignment horizontal="right"/>
    </xf>
    <xf numFmtId="165" fontId="2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2" fillId="4" borderId="1" xfId="1" applyFont="1" applyFill="1" applyBorder="1" applyAlignment="1" applyProtection="1">
      <alignment horizontal="right" vertical="center"/>
      <protection locked="0"/>
    </xf>
    <xf numFmtId="0" fontId="4" fillId="4" borderId="7" xfId="1" applyFont="1" applyFill="1" applyBorder="1"/>
    <xf numFmtId="0" fontId="2" fillId="4" borderId="1" xfId="1" applyFont="1" applyFill="1" applyBorder="1" applyAlignment="1" applyProtection="1">
      <alignment vertical="center"/>
      <protection locked="0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4" fillId="4" borderId="0" xfId="1" applyFont="1" applyFill="1" applyBorder="1" applyProtection="1">
      <protection locked="0"/>
    </xf>
    <xf numFmtId="0" fontId="4" fillId="4" borderId="0" xfId="1" applyFont="1" applyFill="1" applyBorder="1"/>
    <xf numFmtId="4" fontId="4" fillId="0" borderId="0" xfId="1" applyNumberFormat="1" applyFont="1" applyBorder="1" applyProtection="1">
      <protection locked="0"/>
    </xf>
    <xf numFmtId="4" fontId="4" fillId="2" borderId="0" xfId="1" applyNumberFormat="1" applyFont="1" applyFill="1" applyBorder="1" applyProtection="1">
      <protection locked="0"/>
    </xf>
    <xf numFmtId="4" fontId="4" fillId="2" borderId="0" xfId="1" applyNumberFormat="1" applyFont="1" applyFill="1" applyBorder="1"/>
    <xf numFmtId="39" fontId="4" fillId="0" borderId="0" xfId="5" applyNumberFormat="1" applyFont="1" applyFill="1" applyBorder="1" applyAlignment="1" applyProtection="1">
      <alignment horizontal="right"/>
      <protection locked="0"/>
    </xf>
    <xf numFmtId="165" fontId="4" fillId="0" borderId="7" xfId="1" applyNumberFormat="1" applyFont="1" applyFill="1" applyBorder="1" applyAlignment="1" applyProtection="1">
      <alignment horizontal="right"/>
      <protection locked="0"/>
    </xf>
    <xf numFmtId="3" fontId="4" fillId="3" borderId="0" xfId="1" applyNumberFormat="1" applyFont="1" applyFill="1" applyBorder="1" applyAlignment="1" applyProtection="1">
      <alignment horizontal="right"/>
      <protection locked="0"/>
    </xf>
    <xf numFmtId="166" fontId="4" fillId="3" borderId="7" xfId="1" applyNumberFormat="1" applyFont="1" applyFill="1" applyBorder="1" applyAlignment="1">
      <alignment horizontal="right"/>
    </xf>
    <xf numFmtId="165" fontId="4" fillId="4" borderId="0" xfId="1" applyNumberFormat="1" applyFont="1" applyFill="1"/>
    <xf numFmtId="4" fontId="4" fillId="0" borderId="0" xfId="1" applyNumberFormat="1" applyFont="1" applyFill="1" applyBorder="1" applyProtection="1">
      <protection locked="0"/>
    </xf>
    <xf numFmtId="10" fontId="4" fillId="4" borderId="0" xfId="1" applyNumberFormat="1" applyFont="1" applyFill="1" applyBorder="1" applyAlignment="1">
      <alignment horizontal="left"/>
    </xf>
    <xf numFmtId="0" fontId="9" fillId="2" borderId="0" xfId="1" applyFont="1" applyFill="1" applyBorder="1"/>
    <xf numFmtId="0" fontId="9" fillId="0" borderId="0" xfId="1" applyFont="1" applyBorder="1" applyAlignment="1" applyProtection="1">
      <alignment horizontal="center" vertical="center"/>
      <protection locked="0"/>
    </xf>
    <xf numFmtId="4" fontId="9" fillId="0" borderId="0" xfId="1" applyNumberFormat="1" applyFont="1" applyBorder="1" applyProtection="1">
      <protection locked="0"/>
    </xf>
    <xf numFmtId="4" fontId="9" fillId="2" borderId="0" xfId="1" applyNumberFormat="1" applyFont="1" applyFill="1" applyBorder="1" applyProtection="1">
      <protection locked="0"/>
    </xf>
    <xf numFmtId="0" fontId="9" fillId="2" borderId="0" xfId="1" applyFont="1" applyFill="1" applyBorder="1" applyAlignment="1" applyProtection="1">
      <alignment horizontal="center" vertical="center"/>
      <protection locked="0"/>
    </xf>
    <xf numFmtId="4" fontId="9" fillId="2" borderId="0" xfId="1" applyNumberFormat="1" applyFont="1" applyFill="1" applyBorder="1"/>
    <xf numFmtId="0" fontId="9" fillId="2" borderId="0" xfId="1" applyFont="1" applyFill="1" applyBorder="1" applyAlignment="1">
      <alignment horizontal="center" vertical="center"/>
    </xf>
    <xf numFmtId="39" fontId="9" fillId="0" borderId="0" xfId="5" applyNumberFormat="1" applyFont="1" applyFill="1" applyBorder="1" applyAlignment="1" applyProtection="1">
      <alignment horizontal="right"/>
      <protection locked="0"/>
    </xf>
    <xf numFmtId="0" fontId="4" fillId="2" borderId="0" xfId="1" applyFont="1" applyFill="1" applyBorder="1"/>
    <xf numFmtId="0" fontId="4" fillId="2" borderId="0" xfId="1" applyFont="1" applyFill="1" applyBorder="1"/>
    <xf numFmtId="0" fontId="4" fillId="2" borderId="0" xfId="1" applyFont="1" applyFill="1" applyBorder="1"/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11" fillId="4" borderId="0" xfId="1" applyFont="1" applyFill="1"/>
    <xf numFmtId="0" fontId="11" fillId="4" borderId="0" xfId="1" applyFont="1" applyFill="1" applyAlignment="1"/>
    <xf numFmtId="0" fontId="12" fillId="4" borderId="0" xfId="1" applyFont="1" applyFill="1"/>
    <xf numFmtId="0" fontId="2" fillId="4" borderId="0" xfId="1" applyFont="1" applyFill="1" applyAlignment="1"/>
    <xf numFmtId="0" fontId="13" fillId="4" borderId="0" xfId="6" applyFont="1" applyFill="1" applyProtection="1">
      <protection locked="0"/>
    </xf>
    <xf numFmtId="4" fontId="2" fillId="3" borderId="0" xfId="1" applyNumberFormat="1" applyFont="1" applyFill="1" applyBorder="1"/>
    <xf numFmtId="0" fontId="2" fillId="2" borderId="11" xfId="1" applyFont="1" applyFill="1" applyBorder="1"/>
    <xf numFmtId="0" fontId="2" fillId="2" borderId="11" xfId="1" applyFont="1" applyFill="1" applyBorder="1" applyAlignment="1">
      <alignment horizontal="center" vertical="center"/>
    </xf>
    <xf numFmtId="0" fontId="2" fillId="3" borderId="11" xfId="1" applyFont="1" applyFill="1" applyBorder="1"/>
    <xf numFmtId="165" fontId="2" fillId="3" borderId="11" xfId="1" applyNumberFormat="1" applyFont="1" applyFill="1" applyBorder="1" applyAlignment="1">
      <alignment horizontal="right"/>
    </xf>
    <xf numFmtId="0" fontId="4" fillId="3" borderId="12" xfId="1" applyFont="1" applyFill="1" applyBorder="1"/>
    <xf numFmtId="0" fontId="2" fillId="4" borderId="4" xfId="1" applyFont="1" applyFill="1" applyBorder="1" applyAlignment="1" applyProtection="1">
      <alignment vertical="center" wrapText="1"/>
      <protection locked="0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 vertical="center"/>
    </xf>
    <xf numFmtId="0" fontId="4" fillId="3" borderId="0" xfId="1" applyFont="1" applyFill="1"/>
    <xf numFmtId="0" fontId="4" fillId="3" borderId="0" xfId="1" applyFont="1" applyFill="1" applyAlignment="1">
      <alignment horizontal="right"/>
    </xf>
    <xf numFmtId="0" fontId="5" fillId="2" borderId="0" xfId="1" applyFont="1" applyFill="1"/>
    <xf numFmtId="0" fontId="4" fillId="0" borderId="0" xfId="1" applyFont="1" applyProtection="1">
      <protection locked="0"/>
    </xf>
    <xf numFmtId="0" fontId="4" fillId="0" borderId="0" xfId="1" applyFont="1" applyAlignment="1" applyProtection="1">
      <alignment horizontal="center" vertical="center"/>
      <protection locked="0"/>
    </xf>
    <xf numFmtId="4" fontId="4" fillId="0" borderId="0" xfId="1" applyNumberFormat="1" applyFont="1" applyProtection="1">
      <protection locked="0"/>
    </xf>
    <xf numFmtId="165" fontId="4" fillId="3" borderId="0" xfId="1" applyNumberFormat="1" applyFont="1" applyFill="1" applyAlignment="1">
      <alignment horizontal="right"/>
    </xf>
    <xf numFmtId="0" fontId="2" fillId="2" borderId="0" xfId="1" applyFont="1" applyFill="1" applyProtection="1">
      <protection locked="0"/>
    </xf>
    <xf numFmtId="4" fontId="4" fillId="2" borderId="0" xfId="1" applyNumberFormat="1" applyFont="1" applyFill="1" applyProtection="1"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2" fillId="3" borderId="0" xfId="1" applyFont="1" applyFill="1"/>
    <xf numFmtId="4" fontId="4" fillId="2" borderId="0" xfId="1" applyNumberFormat="1" applyFont="1" applyFill="1"/>
    <xf numFmtId="165" fontId="2" fillId="3" borderId="0" xfId="1" applyNumberFormat="1" applyFont="1" applyFill="1" applyAlignment="1">
      <alignment horizontal="right"/>
    </xf>
    <xf numFmtId="4" fontId="4" fillId="3" borderId="0" xfId="1" applyNumberFormat="1" applyFont="1" applyFill="1" applyAlignment="1">
      <alignment horizontal="right"/>
    </xf>
    <xf numFmtId="0" fontId="4" fillId="2" borderId="0" xfId="1" applyFont="1" applyFill="1" applyProtection="1">
      <protection locked="0"/>
    </xf>
    <xf numFmtId="165" fontId="4" fillId="2" borderId="0" xfId="1" applyNumberFormat="1" applyFont="1" applyFill="1" applyProtection="1">
      <protection locked="0"/>
    </xf>
    <xf numFmtId="0" fontId="4" fillId="4" borderId="0" xfId="1" applyFont="1" applyFill="1" applyProtection="1">
      <protection locked="0"/>
    </xf>
    <xf numFmtId="0" fontId="2" fillId="4" borderId="0" xfId="1" applyFont="1" applyFill="1" applyAlignment="1" applyProtection="1">
      <alignment vertical="center"/>
      <protection locked="0"/>
    </xf>
    <xf numFmtId="0" fontId="2" fillId="4" borderId="0" xfId="1" applyFont="1" applyFill="1" applyAlignment="1" applyProtection="1">
      <alignment horizontal="right" vertical="center"/>
      <protection locked="0"/>
    </xf>
    <xf numFmtId="0" fontId="2" fillId="4" borderId="0" xfId="1" applyFont="1" applyFill="1" applyAlignment="1" applyProtection="1">
      <alignment horizontal="left" vertical="center" wrapText="1"/>
      <protection locked="0"/>
    </xf>
    <xf numFmtId="39" fontId="4" fillId="3" borderId="0" xfId="5" applyNumberFormat="1" applyFont="1" applyFill="1" applyAlignment="1">
      <alignment horizontal="right"/>
    </xf>
    <xf numFmtId="39" fontId="4" fillId="0" borderId="0" xfId="5" applyNumberFormat="1" applyFont="1" applyAlignment="1" applyProtection="1">
      <alignment horizontal="right"/>
      <protection locked="0"/>
    </xf>
    <xf numFmtId="0" fontId="4" fillId="2" borderId="0" xfId="1" applyFont="1" applyFill="1" applyAlignment="1">
      <alignment horizontal="right"/>
    </xf>
    <xf numFmtId="49" fontId="4" fillId="2" borderId="0" xfId="1" applyNumberFormat="1" applyFont="1" applyFill="1" applyAlignment="1">
      <alignment horizontal="center"/>
    </xf>
    <xf numFmtId="9" fontId="4" fillId="0" borderId="0" xfId="1" applyNumberFormat="1" applyFont="1" applyAlignment="1" applyProtection="1">
      <alignment horizontal="center"/>
      <protection locked="0"/>
    </xf>
    <xf numFmtId="49" fontId="2" fillId="2" borderId="0" xfId="1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1" fontId="2" fillId="2" borderId="0" xfId="1" applyNumberFormat="1" applyFont="1" applyFill="1" applyAlignment="1">
      <alignment horizontal="center" vertical="center"/>
    </xf>
    <xf numFmtId="165" fontId="4" fillId="2" borderId="0" xfId="1" applyNumberFormat="1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/>
    </xf>
    <xf numFmtId="165" fontId="2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7" fontId="4" fillId="0" borderId="0" xfId="1" applyNumberFormat="1" applyFont="1" applyProtection="1">
      <protection locked="0"/>
    </xf>
    <xf numFmtId="165" fontId="4" fillId="0" borderId="7" xfId="1" applyNumberFormat="1" applyFont="1" applyBorder="1" applyAlignment="1" applyProtection="1">
      <alignment horizontal="right"/>
      <protection locked="0"/>
    </xf>
    <xf numFmtId="0" fontId="4" fillId="0" borderId="0" xfId="1" applyFont="1" applyFill="1" applyProtection="1">
      <protection locked="0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Protection="1">
      <protection locked="0"/>
    </xf>
    <xf numFmtId="0" fontId="4" fillId="2" borderId="0" xfId="1" applyFont="1" applyFill="1"/>
    <xf numFmtId="0" fontId="7" fillId="0" borderId="0" xfId="1" applyFont="1" applyBorder="1" applyAlignment="1" applyProtection="1">
      <alignment vertical="top" wrapText="1"/>
      <protection locked="0"/>
    </xf>
    <xf numFmtId="0" fontId="4" fillId="0" borderId="0" xfId="1" applyFont="1" applyBorder="1" applyProtection="1">
      <protection locked="0"/>
    </xf>
    <xf numFmtId="0" fontId="4" fillId="2" borderId="0" xfId="1" applyFont="1" applyFill="1" applyBorder="1"/>
    <xf numFmtId="0" fontId="4" fillId="0" borderId="0" xfId="1" applyFont="1" applyBorder="1" applyAlignment="1" applyProtection="1">
      <alignment vertical="top" wrapText="1"/>
      <protection locked="0"/>
    </xf>
    <xf numFmtId="0" fontId="6" fillId="0" borderId="0" xfId="1" applyFont="1" applyBorder="1" applyAlignment="1" applyProtection="1">
      <alignment vertical="top" wrapText="1"/>
      <protection locked="0"/>
    </xf>
    <xf numFmtId="0" fontId="4" fillId="0" borderId="0" xfId="1" applyFont="1" applyFill="1" applyBorder="1" applyProtection="1"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4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 applyProtection="1">
      <protection locked="0"/>
    </xf>
    <xf numFmtId="0" fontId="4" fillId="2" borderId="0" xfId="1" applyFont="1" applyFill="1"/>
    <xf numFmtId="0" fontId="2" fillId="4" borderId="13" xfId="1" applyFont="1" applyFill="1" applyBorder="1" applyAlignment="1" applyProtection="1">
      <alignment horizontal="left" vertical="center" wrapText="1"/>
      <protection locked="0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2" fillId="4" borderId="3" xfId="1" applyFont="1" applyFill="1" applyBorder="1" applyAlignment="1" applyProtection="1">
      <alignment horizontal="left" vertical="center" wrapText="1"/>
      <protection locked="0"/>
    </xf>
    <xf numFmtId="0" fontId="2" fillId="4" borderId="0" xfId="1" applyFont="1" applyFill="1" applyAlignment="1" applyProtection="1">
      <alignment horizontal="left" vertical="center" wrapText="1"/>
      <protection locked="0"/>
    </xf>
    <xf numFmtId="0" fontId="2" fillId="4" borderId="0" xfId="1" applyFont="1" applyFill="1" applyAlignment="1" applyProtection="1">
      <alignment horizontal="center" vertical="center" wrapText="1"/>
      <protection locked="0"/>
    </xf>
    <xf numFmtId="0" fontId="9" fillId="2" borderId="0" xfId="1" applyFont="1" applyFill="1"/>
    <xf numFmtId="3" fontId="4" fillId="3" borderId="0" xfId="1" applyNumberFormat="1" applyFont="1" applyFill="1" applyAlignment="1">
      <alignment horizontal="right"/>
    </xf>
    <xf numFmtId="4" fontId="9" fillId="0" borderId="0" xfId="1" applyNumberFormat="1" applyFont="1" applyProtection="1">
      <protection locked="0"/>
    </xf>
    <xf numFmtId="0" fontId="9" fillId="0" borderId="0" xfId="1" applyFont="1" applyAlignment="1" applyProtection="1">
      <alignment horizontal="center" vertical="center"/>
      <protection locked="0"/>
    </xf>
    <xf numFmtId="4" fontId="9" fillId="2" borderId="0" xfId="1" applyNumberFormat="1" applyFont="1" applyFill="1" applyProtection="1"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4" fontId="9" fillId="2" borderId="0" xfId="1" applyNumberFormat="1" applyFont="1" applyFill="1"/>
    <xf numFmtId="0" fontId="9" fillId="2" borderId="0" xfId="1" applyFont="1" applyFill="1" applyAlignment="1">
      <alignment horizontal="center" vertical="center"/>
    </xf>
    <xf numFmtId="0" fontId="2" fillId="4" borderId="0" xfId="1" applyFont="1" applyFill="1"/>
    <xf numFmtId="166" fontId="2" fillId="3" borderId="0" xfId="1" applyNumberFormat="1" applyFont="1" applyFill="1" applyAlignment="1">
      <alignment horizontal="right"/>
    </xf>
    <xf numFmtId="10" fontId="4" fillId="4" borderId="0" xfId="1" applyNumberFormat="1" applyFont="1" applyFill="1" applyAlignment="1">
      <alignment horizontal="left"/>
    </xf>
    <xf numFmtId="3" fontId="4" fillId="3" borderId="0" xfId="1" applyNumberFormat="1" applyFont="1" applyFill="1" applyAlignment="1" applyProtection="1">
      <alignment horizontal="right"/>
      <protection locked="0"/>
    </xf>
    <xf numFmtId="0" fontId="6" fillId="0" borderId="0" xfId="1" applyFont="1" applyAlignment="1" applyProtection="1">
      <alignment vertical="top" wrapText="1"/>
      <protection locked="0"/>
    </xf>
    <xf numFmtId="0" fontId="7" fillId="0" borderId="0" xfId="1" applyFont="1" applyAlignment="1" applyProtection="1">
      <alignment vertical="top" wrapText="1"/>
      <protection locked="0"/>
    </xf>
  </cellXfs>
  <cellStyles count="7">
    <cellStyle name="Comma 2" xfId="4" xr:uid="{00000000-0005-0000-0000-000000000000}"/>
    <cellStyle name="Currency" xfId="5" builtinId="4"/>
    <cellStyle name="Currency 2" xfId="2" xr:uid="{00000000-0005-0000-0000-000002000000}"/>
    <cellStyle name="Hyperlink" xfId="6" builtinId="8"/>
    <cellStyle name="Normal" xfId="0" builtinId="0"/>
    <cellStyle name="Normal 2" xfId="1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colors>
    <mruColors>
      <color rgb="FF00FF00"/>
      <color rgb="FFC5F1FF"/>
      <color rgb="FFFF33CC"/>
      <color rgb="FF0000FF"/>
      <color rgb="FF99FF66"/>
      <color rgb="FF99CCFF"/>
      <color rgb="FFCCFFFF"/>
      <color rgb="FFCCFFCC"/>
      <color rgb="FFCC00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.cals.uidaho.edu/idahoagbiz/files/2015/06/2014-Cow-calf-budgets_updated24June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put Prices"/>
      <sheetName val="CC1"/>
      <sheetName val="CC2"/>
      <sheetName val="CC3"/>
      <sheetName val="CC4"/>
      <sheetName val="CC5"/>
    </sheetNames>
    <sheetDataSet>
      <sheetData sheetId="0"/>
      <sheetData sheetId="1">
        <row r="6">
          <cell r="C6">
            <v>180</v>
          </cell>
        </row>
        <row r="7">
          <cell r="C7">
            <v>10.43</v>
          </cell>
        </row>
        <row r="8">
          <cell r="C8">
            <v>1.35</v>
          </cell>
        </row>
        <row r="9">
          <cell r="C9">
            <v>6.89</v>
          </cell>
        </row>
        <row r="10">
          <cell r="C10">
            <v>25</v>
          </cell>
        </row>
        <row r="11">
          <cell r="C11">
            <v>25</v>
          </cell>
        </row>
        <row r="12">
          <cell r="C12">
            <v>20</v>
          </cell>
        </row>
        <row r="13">
          <cell r="C13">
            <v>0.13</v>
          </cell>
        </row>
        <row r="14">
          <cell r="C14">
            <v>0.25</v>
          </cell>
        </row>
        <row r="17">
          <cell r="C17">
            <v>2.71</v>
          </cell>
        </row>
        <row r="20">
          <cell r="C20">
            <v>23.47</v>
          </cell>
        </row>
        <row r="21">
          <cell r="C21">
            <v>11.53</v>
          </cell>
        </row>
        <row r="25">
          <cell r="C25">
            <v>4.7500000000000001E-2</v>
          </cell>
        </row>
        <row r="26">
          <cell r="C26">
            <v>3.6249999999999998E-2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born@uidaho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99"/>
  <sheetViews>
    <sheetView zoomScale="90" zoomScaleNormal="90" workbookViewId="0">
      <selection sqref="A1:H1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77" t="s">
        <v>78</v>
      </c>
      <c r="B1" s="178"/>
      <c r="C1" s="178"/>
      <c r="D1" s="178"/>
      <c r="E1" s="178"/>
      <c r="F1" s="178"/>
      <c r="G1" s="178"/>
      <c r="H1" s="178"/>
      <c r="I1" s="84"/>
      <c r="J1" s="82" t="s">
        <v>35</v>
      </c>
      <c r="K1" s="82"/>
      <c r="L1" s="85">
        <v>1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  <c r="O4" s="113" t="s">
        <v>80</v>
      </c>
    </row>
    <row r="5" spans="1:16" ht="7.5" customHeight="1" x14ac:dyDescent="0.3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  <c r="O5" s="111"/>
    </row>
    <row r="6" spans="1:16" x14ac:dyDescent="0.3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  <c r="O6" s="111" t="s">
        <v>81</v>
      </c>
    </row>
    <row r="7" spans="1:16" x14ac:dyDescent="0.3">
      <c r="A7" s="15"/>
      <c r="B7" s="109"/>
      <c r="C7" s="110"/>
      <c r="D7" s="96"/>
      <c r="E7" s="110"/>
      <c r="F7" s="2"/>
      <c r="G7" s="98"/>
      <c r="H7" s="96"/>
      <c r="I7" s="110"/>
      <c r="J7" s="79">
        <f>L7*$L$1</f>
        <v>0</v>
      </c>
      <c r="K7" s="12"/>
      <c r="L7" s="54">
        <f>D7*H7</f>
        <v>0</v>
      </c>
      <c r="M7" s="13"/>
      <c r="N7" s="45"/>
      <c r="O7" s="112" t="s">
        <v>82</v>
      </c>
    </row>
    <row r="8" spans="1:16" x14ac:dyDescent="0.3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  <c r="O8" s="112" t="s">
        <v>88</v>
      </c>
    </row>
    <row r="9" spans="1:16" x14ac:dyDescent="0.3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  <c r="O9" s="45"/>
    </row>
    <row r="10" spans="1:16" x14ac:dyDescent="0.3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0</v>
      </c>
      <c r="K10" s="43"/>
      <c r="L10" s="59">
        <f>SUM(L7:L9)</f>
        <v>0</v>
      </c>
      <c r="M10" s="13"/>
      <c r="N10" s="45"/>
    </row>
    <row r="11" spans="1:16" ht="7.5" customHeight="1" x14ac:dyDescent="0.3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3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  <c r="O12" s="114" t="s">
        <v>83</v>
      </c>
    </row>
    <row r="13" spans="1:16" ht="7.5" customHeight="1" x14ac:dyDescent="0.3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  <c r="O13" s="45"/>
    </row>
    <row r="14" spans="1:16" x14ac:dyDescent="0.3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69" si="0">L14*$L$1</f>
        <v>0</v>
      </c>
      <c r="K14" s="43"/>
      <c r="L14" s="77">
        <f>SUM(L15:L16)</f>
        <v>0</v>
      </c>
      <c r="M14" s="13"/>
      <c r="O14" s="44" t="s">
        <v>84</v>
      </c>
    </row>
    <row r="15" spans="1:16" x14ac:dyDescent="0.3">
      <c r="A15" s="15"/>
      <c r="B15" s="109"/>
      <c r="C15" s="110"/>
      <c r="D15" s="88"/>
      <c r="E15" s="110"/>
      <c r="F15" s="2"/>
      <c r="G15" s="98"/>
      <c r="H15" s="96"/>
      <c r="I15" s="110"/>
      <c r="J15" s="79">
        <f t="shared" si="0"/>
        <v>0</v>
      </c>
      <c r="K15" s="12"/>
      <c r="L15" s="60">
        <f>D15*H15</f>
        <v>0</v>
      </c>
      <c r="M15" s="13"/>
      <c r="O15" s="44" t="s">
        <v>85</v>
      </c>
    </row>
    <row r="16" spans="1:16" x14ac:dyDescent="0.3">
      <c r="A16" s="15"/>
      <c r="B16" s="109"/>
      <c r="C16" s="110"/>
      <c r="D16" s="100"/>
      <c r="E16" s="98"/>
      <c r="F16" s="99"/>
      <c r="G16" s="98"/>
      <c r="H16" s="100"/>
      <c r="I16" s="110"/>
      <c r="J16" s="79">
        <f t="shared" si="0"/>
        <v>0</v>
      </c>
      <c r="K16" s="12"/>
      <c r="L16" s="60">
        <f>D16*H16</f>
        <v>0</v>
      </c>
      <c r="M16" s="13"/>
      <c r="O16" s="44" t="s">
        <v>89</v>
      </c>
    </row>
    <row r="17" spans="1:15" ht="7.5" customHeight="1" x14ac:dyDescent="0.3">
      <c r="A17" s="15"/>
      <c r="B17" s="110"/>
      <c r="C17" s="110"/>
      <c r="D17" s="103"/>
      <c r="E17" s="98"/>
      <c r="F17" s="104"/>
      <c r="G17" s="98"/>
      <c r="H17" s="103"/>
      <c r="I17" s="110"/>
      <c r="J17" s="58"/>
      <c r="K17" s="12"/>
      <c r="L17" s="54"/>
      <c r="M17" s="13"/>
    </row>
    <row r="18" spans="1:15" x14ac:dyDescent="0.3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0</v>
      </c>
      <c r="K18" s="43"/>
      <c r="L18" s="77">
        <f>SUM(L19:L25)</f>
        <v>0</v>
      </c>
      <c r="M18" s="13"/>
      <c r="O18" s="115" t="s">
        <v>86</v>
      </c>
    </row>
    <row r="19" spans="1:15" x14ac:dyDescent="0.3">
      <c r="A19" s="15"/>
      <c r="B19" s="109"/>
      <c r="C19" s="110"/>
      <c r="D19" s="88"/>
      <c r="E19" s="110"/>
      <c r="F19" s="2"/>
      <c r="G19" s="110"/>
      <c r="H19" s="96"/>
      <c r="I19" s="110"/>
      <c r="J19" s="79">
        <f t="shared" si="0"/>
        <v>0</v>
      </c>
      <c r="K19" s="12"/>
      <c r="L19" s="60">
        <f t="shared" ref="L19:L25" si="1">D19*H19</f>
        <v>0</v>
      </c>
      <c r="M19" s="13"/>
      <c r="O19" s="44" t="s">
        <v>87</v>
      </c>
    </row>
    <row r="20" spans="1:15" x14ac:dyDescent="0.3">
      <c r="A20" s="15"/>
      <c r="B20" s="109"/>
      <c r="C20" s="110"/>
      <c r="D20" s="88"/>
      <c r="E20" s="110"/>
      <c r="F20" s="2"/>
      <c r="G20" s="110"/>
      <c r="H20" s="96"/>
      <c r="I20" s="110"/>
      <c r="J20" s="79">
        <f t="shared" si="0"/>
        <v>0</v>
      </c>
      <c r="K20" s="12"/>
      <c r="L20" s="60">
        <f t="shared" si="1"/>
        <v>0</v>
      </c>
      <c r="M20" s="13"/>
    </row>
    <row r="21" spans="1:15" x14ac:dyDescent="0.3">
      <c r="A21" s="15"/>
      <c r="B21" s="109"/>
      <c r="C21" s="110"/>
      <c r="D21" s="88"/>
      <c r="E21" s="110"/>
      <c r="F21" s="2"/>
      <c r="G21" s="110"/>
      <c r="H21" s="96"/>
      <c r="I21" s="110"/>
      <c r="J21" s="79">
        <f t="shared" si="0"/>
        <v>0</v>
      </c>
      <c r="K21" s="12"/>
      <c r="L21" s="61">
        <f t="shared" si="1"/>
        <v>0</v>
      </c>
      <c r="M21" s="13"/>
    </row>
    <row r="22" spans="1:15" x14ac:dyDescent="0.3">
      <c r="A22" s="15"/>
      <c r="B22" s="109"/>
      <c r="C22" s="110"/>
      <c r="D22" s="88"/>
      <c r="E22" s="110"/>
      <c r="F22" s="2"/>
      <c r="G22" s="110"/>
      <c r="H22" s="96"/>
      <c r="I22" s="110"/>
      <c r="J22" s="79">
        <f t="shared" si="0"/>
        <v>0</v>
      </c>
      <c r="K22" s="12"/>
      <c r="L22" s="61">
        <f t="shared" si="1"/>
        <v>0</v>
      </c>
      <c r="M22" s="13"/>
    </row>
    <row r="23" spans="1:15" x14ac:dyDescent="0.3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5" x14ac:dyDescent="0.3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5" x14ac:dyDescent="0.3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5" ht="7.5" customHeight="1" x14ac:dyDescent="0.3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5" x14ac:dyDescent="0.3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0</v>
      </c>
      <c r="K27" s="43"/>
      <c r="L27" s="78">
        <f>SUM(L28:L33)</f>
        <v>0</v>
      </c>
      <c r="M27" s="13"/>
    </row>
    <row r="28" spans="1:15" x14ac:dyDescent="0.3">
      <c r="A28" s="15"/>
      <c r="B28" s="109"/>
      <c r="C28" s="110"/>
      <c r="D28" s="88"/>
      <c r="E28" s="110"/>
      <c r="F28" s="2"/>
      <c r="G28" s="110"/>
      <c r="H28" s="96"/>
      <c r="I28" s="110"/>
      <c r="J28" s="79">
        <f t="shared" si="0"/>
        <v>0</v>
      </c>
      <c r="K28" s="12"/>
      <c r="L28" s="61">
        <f t="shared" ref="L28:L33" si="2">D28*H28</f>
        <v>0</v>
      </c>
      <c r="M28" s="13"/>
    </row>
    <row r="29" spans="1:15" x14ac:dyDescent="0.3">
      <c r="A29" s="15"/>
      <c r="B29" s="109"/>
      <c r="C29" s="110"/>
      <c r="D29" s="88"/>
      <c r="E29" s="110"/>
      <c r="F29" s="2"/>
      <c r="G29" s="110"/>
      <c r="H29" s="96"/>
      <c r="I29" s="110"/>
      <c r="J29" s="79">
        <f t="shared" si="0"/>
        <v>0</v>
      </c>
      <c r="K29" s="12"/>
      <c r="L29" s="61">
        <f t="shared" si="2"/>
        <v>0</v>
      </c>
      <c r="M29" s="13"/>
    </row>
    <row r="30" spans="1:15" x14ac:dyDescent="0.3">
      <c r="A30" s="15"/>
      <c r="B30" s="109"/>
      <c r="C30" s="110"/>
      <c r="D30" s="88"/>
      <c r="E30" s="110"/>
      <c r="F30" s="2"/>
      <c r="G30" s="110"/>
      <c r="H30" s="96"/>
      <c r="I30" s="110"/>
      <c r="J30" s="79">
        <f t="shared" si="0"/>
        <v>0</v>
      </c>
      <c r="K30" s="12"/>
      <c r="L30" s="61">
        <f t="shared" si="2"/>
        <v>0</v>
      </c>
      <c r="M30" s="13"/>
    </row>
    <row r="31" spans="1:15" x14ac:dyDescent="0.3">
      <c r="A31" s="15"/>
      <c r="B31" s="109"/>
      <c r="C31" s="110"/>
      <c r="D31" s="100"/>
      <c r="E31" s="98"/>
      <c r="F31" s="99"/>
      <c r="G31" s="98"/>
      <c r="H31" s="100"/>
      <c r="I31" s="110"/>
      <c r="J31" s="79">
        <f t="shared" si="0"/>
        <v>0</v>
      </c>
      <c r="K31" s="12"/>
      <c r="L31" s="61">
        <f t="shared" si="2"/>
        <v>0</v>
      </c>
      <c r="M31" s="13"/>
    </row>
    <row r="32" spans="1:15" x14ac:dyDescent="0.3">
      <c r="A32" s="15"/>
      <c r="B32" s="109"/>
      <c r="C32" s="110"/>
      <c r="D32" s="100"/>
      <c r="E32" s="98"/>
      <c r="F32" s="99"/>
      <c r="G32" s="98"/>
      <c r="H32" s="100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109"/>
      <c r="C33" s="110"/>
      <c r="D33" s="100"/>
      <c r="E33" s="98"/>
      <c r="F33" s="99"/>
      <c r="G33" s="98"/>
      <c r="H33" s="100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10"/>
      <c r="C34" s="110"/>
      <c r="D34" s="103"/>
      <c r="E34" s="98"/>
      <c r="F34" s="104"/>
      <c r="G34" s="98"/>
      <c r="H34" s="103"/>
      <c r="I34" s="110"/>
      <c r="J34" s="58"/>
      <c r="K34" s="12"/>
      <c r="L34" s="62"/>
      <c r="M34" s="13"/>
    </row>
    <row r="35" spans="1:13" x14ac:dyDescent="0.3">
      <c r="A35" s="15"/>
      <c r="B35" s="16" t="s">
        <v>77</v>
      </c>
      <c r="C35" s="110"/>
      <c r="D35" s="103"/>
      <c r="E35" s="98"/>
      <c r="F35" s="104"/>
      <c r="G35" s="98"/>
      <c r="H35" s="103"/>
      <c r="I35" s="110"/>
      <c r="J35" s="76">
        <f t="shared" si="0"/>
        <v>0</v>
      </c>
      <c r="K35" s="43"/>
      <c r="L35" s="78">
        <f>SUM(L36:L40)</f>
        <v>0</v>
      </c>
      <c r="M35" s="13"/>
    </row>
    <row r="36" spans="1:13" x14ac:dyDescent="0.3">
      <c r="A36" s="15"/>
      <c r="B36" s="109"/>
      <c r="C36" s="110"/>
      <c r="D36" s="88"/>
      <c r="E36" s="110"/>
      <c r="F36" s="2"/>
      <c r="G36" s="98"/>
      <c r="H36" s="96"/>
      <c r="I36" s="110"/>
      <c r="J36" s="79">
        <f t="shared" si="0"/>
        <v>0</v>
      </c>
      <c r="K36" s="12"/>
      <c r="L36" s="61">
        <f>D36*H36</f>
        <v>0</v>
      </c>
      <c r="M36" s="13"/>
    </row>
    <row r="37" spans="1:13" x14ac:dyDescent="0.3">
      <c r="A37" s="15"/>
      <c r="B37" s="109"/>
      <c r="C37" s="110"/>
      <c r="D37" s="96"/>
      <c r="E37" s="110"/>
      <c r="F37" s="2"/>
      <c r="G37" s="110"/>
      <c r="H37" s="96"/>
      <c r="I37" s="110"/>
      <c r="J37" s="79">
        <f t="shared" si="0"/>
        <v>0</v>
      </c>
      <c r="K37" s="12"/>
      <c r="L37" s="61">
        <f>D37*H37</f>
        <v>0</v>
      </c>
      <c r="M37" s="13"/>
    </row>
    <row r="38" spans="1:13" x14ac:dyDescent="0.3">
      <c r="A38" s="15"/>
      <c r="B38" s="109"/>
      <c r="C38" s="110"/>
      <c r="D38" s="100"/>
      <c r="E38" s="98"/>
      <c r="F38" s="99"/>
      <c r="G38" s="98"/>
      <c r="H38" s="100"/>
      <c r="I38" s="110"/>
      <c r="J38" s="79">
        <f t="shared" si="0"/>
        <v>0</v>
      </c>
      <c r="K38" s="12"/>
      <c r="L38" s="61">
        <f>D38*H38</f>
        <v>0</v>
      </c>
      <c r="M38" s="13"/>
    </row>
    <row r="39" spans="1:13" x14ac:dyDescent="0.3">
      <c r="A39" s="15"/>
      <c r="B39" s="109"/>
      <c r="C39" s="110"/>
      <c r="D39" s="100"/>
      <c r="E39" s="98"/>
      <c r="F39" s="99"/>
      <c r="G39" s="98"/>
      <c r="H39" s="100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109"/>
      <c r="C40" s="110"/>
      <c r="D40" s="100"/>
      <c r="E40" s="98"/>
      <c r="F40" s="99"/>
      <c r="G40" s="98"/>
      <c r="H40" s="100"/>
      <c r="I40" s="110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110"/>
      <c r="C41" s="110"/>
      <c r="D41" s="103"/>
      <c r="E41" s="98"/>
      <c r="F41" s="104"/>
      <c r="G41" s="98"/>
      <c r="H41" s="103"/>
      <c r="I41" s="110"/>
      <c r="J41" s="58"/>
      <c r="K41" s="12"/>
      <c r="L41" s="62"/>
      <c r="M41" s="13"/>
    </row>
    <row r="42" spans="1:13" x14ac:dyDescent="0.3">
      <c r="A42" s="15"/>
      <c r="B42" s="16" t="s">
        <v>92</v>
      </c>
      <c r="C42" s="110"/>
      <c r="D42" s="103"/>
      <c r="E42" s="98"/>
      <c r="F42" s="104"/>
      <c r="G42" s="98"/>
      <c r="H42" s="103"/>
      <c r="I42" s="110"/>
      <c r="J42" s="76">
        <f t="shared" ref="J42:J45" si="3">L42*$L$1</f>
        <v>0</v>
      </c>
      <c r="K42" s="78"/>
      <c r="L42" s="78">
        <f>SUM(L43:L45)</f>
        <v>0</v>
      </c>
      <c r="M42" s="13"/>
    </row>
    <row r="43" spans="1:13" x14ac:dyDescent="0.3">
      <c r="A43" s="15"/>
      <c r="B43" s="109"/>
      <c r="C43" s="110"/>
      <c r="D43" s="88"/>
      <c r="E43" s="110"/>
      <c r="F43" s="2"/>
      <c r="G43" s="98"/>
      <c r="H43" s="96"/>
      <c r="I43" s="110"/>
      <c r="J43" s="79">
        <f t="shared" si="3"/>
        <v>0</v>
      </c>
      <c r="K43" s="12"/>
      <c r="L43" s="61">
        <f>D43*H43</f>
        <v>0</v>
      </c>
      <c r="M43" s="13"/>
    </row>
    <row r="44" spans="1:13" x14ac:dyDescent="0.3">
      <c r="A44" s="15"/>
      <c r="B44" s="109"/>
      <c r="C44" s="110"/>
      <c r="D44" s="88"/>
      <c r="E44" s="110"/>
      <c r="F44" s="2"/>
      <c r="G44" s="98"/>
      <c r="H44" s="96"/>
      <c r="I44" s="110"/>
      <c r="J44" s="79">
        <f t="shared" si="3"/>
        <v>0</v>
      </c>
      <c r="K44" s="12"/>
      <c r="L44" s="61">
        <f>D44*H44</f>
        <v>0</v>
      </c>
      <c r="M44" s="13"/>
    </row>
    <row r="45" spans="1:13" x14ac:dyDescent="0.3">
      <c r="A45" s="15"/>
      <c r="B45" s="109"/>
      <c r="C45" s="110"/>
      <c r="D45" s="88"/>
      <c r="E45" s="110"/>
      <c r="F45" s="2"/>
      <c r="G45" s="98"/>
      <c r="H45" s="96"/>
      <c r="I45" s="110"/>
      <c r="J45" s="79">
        <f t="shared" si="3"/>
        <v>0</v>
      </c>
      <c r="K45" s="12"/>
      <c r="L45" s="61">
        <f>D45*H45</f>
        <v>0</v>
      </c>
      <c r="M45" s="13"/>
    </row>
    <row r="46" spans="1:13" ht="7.5" customHeight="1" x14ac:dyDescent="0.3">
      <c r="A46" s="15"/>
      <c r="B46" s="110"/>
      <c r="C46" s="110"/>
      <c r="D46" s="103"/>
      <c r="E46" s="98"/>
      <c r="F46" s="104"/>
      <c r="G46" s="98"/>
      <c r="H46" s="103"/>
      <c r="I46" s="110"/>
      <c r="J46" s="58"/>
      <c r="K46" s="12"/>
      <c r="L46" s="62"/>
      <c r="M46" s="13"/>
    </row>
    <row r="47" spans="1:13" x14ac:dyDescent="0.3">
      <c r="A47" s="15"/>
      <c r="B47" s="16" t="s">
        <v>20</v>
      </c>
      <c r="C47" s="110"/>
      <c r="D47" s="103"/>
      <c r="E47" s="98"/>
      <c r="F47" s="104"/>
      <c r="G47" s="98"/>
      <c r="H47" s="103"/>
      <c r="I47" s="110"/>
      <c r="J47" s="76">
        <f t="shared" si="0"/>
        <v>0</v>
      </c>
      <c r="K47" s="43"/>
      <c r="L47" s="78">
        <f>SUM(L48:L52)</f>
        <v>0</v>
      </c>
      <c r="M47" s="13"/>
    </row>
    <row r="48" spans="1:13" x14ac:dyDescent="0.3">
      <c r="A48" s="15"/>
      <c r="B48" s="109"/>
      <c r="C48" s="110"/>
      <c r="D48" s="88"/>
      <c r="E48" s="110"/>
      <c r="F48" s="2"/>
      <c r="G48" s="98"/>
      <c r="H48" s="96"/>
      <c r="I48" s="110"/>
      <c r="J48" s="79">
        <f t="shared" si="0"/>
        <v>0</v>
      </c>
      <c r="K48" s="12"/>
      <c r="L48" s="61">
        <f>D48*H48</f>
        <v>0</v>
      </c>
      <c r="M48" s="13"/>
    </row>
    <row r="49" spans="1:15" x14ac:dyDescent="0.3">
      <c r="A49" s="15"/>
      <c r="B49" s="109"/>
      <c r="C49" s="110"/>
      <c r="D49" s="88"/>
      <c r="E49" s="110"/>
      <c r="F49" s="2"/>
      <c r="G49" s="98"/>
      <c r="H49" s="96"/>
      <c r="I49" s="110"/>
      <c r="J49" s="79">
        <f t="shared" si="0"/>
        <v>0</v>
      </c>
      <c r="K49" s="12"/>
      <c r="L49" s="61">
        <f>D49*H49</f>
        <v>0</v>
      </c>
      <c r="M49" s="13"/>
    </row>
    <row r="50" spans="1:15" x14ac:dyDescent="0.3">
      <c r="A50" s="15"/>
      <c r="B50" s="109"/>
      <c r="C50" s="110"/>
      <c r="D50" s="88"/>
      <c r="E50" s="110"/>
      <c r="F50" s="2"/>
      <c r="G50" s="98"/>
      <c r="H50" s="96"/>
      <c r="I50" s="110"/>
      <c r="J50" s="79">
        <f t="shared" si="0"/>
        <v>0</v>
      </c>
      <c r="K50" s="12"/>
      <c r="L50" s="61">
        <f>D50*H50</f>
        <v>0</v>
      </c>
      <c r="M50" s="13"/>
    </row>
    <row r="51" spans="1:15" x14ac:dyDescent="0.3">
      <c r="A51" s="15"/>
      <c r="B51" s="109"/>
      <c r="C51" s="110"/>
      <c r="D51" s="88"/>
      <c r="E51" s="110"/>
      <c r="F51" s="2"/>
      <c r="G51" s="98"/>
      <c r="H51" s="96"/>
      <c r="I51" s="110"/>
      <c r="J51" s="79">
        <f>L51*$L$1</f>
        <v>0</v>
      </c>
      <c r="K51" s="12"/>
      <c r="L51" s="61">
        <f>D51*H51</f>
        <v>0</v>
      </c>
      <c r="M51" s="13"/>
    </row>
    <row r="52" spans="1:15" x14ac:dyDescent="0.3">
      <c r="A52" s="15"/>
      <c r="B52" s="109"/>
      <c r="C52" s="110"/>
      <c r="D52" s="88"/>
      <c r="E52" s="110"/>
      <c r="F52" s="2"/>
      <c r="G52" s="98"/>
      <c r="H52" s="96"/>
      <c r="I52" s="110"/>
      <c r="J52" s="79">
        <f t="shared" si="0"/>
        <v>0</v>
      </c>
      <c r="K52" s="12"/>
      <c r="L52" s="61">
        <f>D52*H52</f>
        <v>0</v>
      </c>
      <c r="M52" s="13"/>
    </row>
    <row r="53" spans="1:15" ht="7.5" customHeight="1" x14ac:dyDescent="0.3">
      <c r="A53" s="15"/>
      <c r="B53" s="32"/>
      <c r="C53" s="110"/>
      <c r="D53" s="101"/>
      <c r="E53" s="98"/>
      <c r="F53" s="102"/>
      <c r="G53" s="98"/>
      <c r="H53" s="101"/>
      <c r="I53" s="110"/>
      <c r="J53" s="58"/>
      <c r="K53" s="12"/>
      <c r="L53" s="62"/>
      <c r="M53" s="13"/>
    </row>
    <row r="54" spans="1:15" x14ac:dyDescent="0.3">
      <c r="A54" s="15"/>
      <c r="B54" s="16" t="s">
        <v>19</v>
      </c>
      <c r="C54" s="110"/>
      <c r="D54" s="103"/>
      <c r="E54" s="98"/>
      <c r="F54" s="104"/>
      <c r="G54" s="98"/>
      <c r="H54" s="103"/>
      <c r="I54" s="110"/>
      <c r="J54" s="76">
        <f t="shared" si="0"/>
        <v>0</v>
      </c>
      <c r="K54" s="43"/>
      <c r="L54" s="78">
        <f>SUM(L55:L57)</f>
        <v>0</v>
      </c>
      <c r="M54" s="13"/>
    </row>
    <row r="55" spans="1:15" x14ac:dyDescent="0.3">
      <c r="A55" s="15"/>
      <c r="B55" s="109"/>
      <c r="C55" s="110"/>
      <c r="D55" s="88"/>
      <c r="E55" s="110"/>
      <c r="F55" s="2"/>
      <c r="G55" s="110"/>
      <c r="H55" s="96"/>
      <c r="I55" s="110"/>
      <c r="J55" s="79">
        <f t="shared" si="0"/>
        <v>0</v>
      </c>
      <c r="K55" s="12"/>
      <c r="L55" s="61">
        <f>D55*H55</f>
        <v>0</v>
      </c>
      <c r="M55" s="13"/>
    </row>
    <row r="56" spans="1:15" x14ac:dyDescent="0.3">
      <c r="A56" s="15"/>
      <c r="B56" s="109"/>
      <c r="C56" s="110"/>
      <c r="D56" s="88"/>
      <c r="E56" s="110"/>
      <c r="F56" s="2"/>
      <c r="G56" s="110"/>
      <c r="H56" s="96"/>
      <c r="I56" s="110"/>
      <c r="J56" s="79">
        <f t="shared" si="0"/>
        <v>0</v>
      </c>
      <c r="K56" s="12"/>
      <c r="L56" s="61">
        <f>D56*H56</f>
        <v>0</v>
      </c>
      <c r="M56" s="13"/>
    </row>
    <row r="57" spans="1:15" x14ac:dyDescent="0.3">
      <c r="A57" s="15"/>
      <c r="B57" s="109"/>
      <c r="C57" s="110"/>
      <c r="D57" s="88"/>
      <c r="E57" s="110"/>
      <c r="F57" s="2"/>
      <c r="G57" s="110"/>
      <c r="H57" s="88"/>
      <c r="I57" s="110"/>
      <c r="J57" s="79">
        <f t="shared" si="0"/>
        <v>0</v>
      </c>
      <c r="K57" s="12"/>
      <c r="L57" s="61">
        <f>D57*H57</f>
        <v>0</v>
      </c>
      <c r="M57" s="13"/>
    </row>
    <row r="58" spans="1:15" ht="7.5" customHeight="1" x14ac:dyDescent="0.3">
      <c r="A58" s="15"/>
      <c r="B58" s="32"/>
      <c r="C58" s="110"/>
      <c r="D58" s="101"/>
      <c r="E58" s="98"/>
      <c r="F58" s="102"/>
      <c r="G58" s="98"/>
      <c r="H58" s="101"/>
      <c r="I58" s="110"/>
      <c r="J58" s="58"/>
      <c r="K58" s="12"/>
      <c r="L58" s="62"/>
      <c r="M58" s="13"/>
    </row>
    <row r="59" spans="1:15" x14ac:dyDescent="0.3">
      <c r="A59" s="15"/>
      <c r="B59" s="16" t="s">
        <v>18</v>
      </c>
      <c r="C59" s="110"/>
      <c r="D59" s="103"/>
      <c r="E59" s="98"/>
      <c r="F59" s="104"/>
      <c r="G59" s="98"/>
      <c r="H59" s="103"/>
      <c r="I59" s="110"/>
      <c r="J59" s="76">
        <f t="shared" si="0"/>
        <v>0</v>
      </c>
      <c r="K59" s="43"/>
      <c r="L59" s="78">
        <f>SUM(L60:L62)</f>
        <v>0</v>
      </c>
      <c r="M59" s="13"/>
    </row>
    <row r="60" spans="1:15" x14ac:dyDescent="0.3">
      <c r="A60" s="15"/>
      <c r="B60" s="109"/>
      <c r="C60" s="110"/>
      <c r="D60" s="88"/>
      <c r="E60" s="110"/>
      <c r="F60" s="2"/>
      <c r="G60" s="98"/>
      <c r="H60" s="96"/>
      <c r="I60" s="110"/>
      <c r="J60" s="79">
        <f t="shared" si="0"/>
        <v>0</v>
      </c>
      <c r="K60" s="12"/>
      <c r="L60" s="61">
        <f>D60*H60</f>
        <v>0</v>
      </c>
      <c r="M60" s="13"/>
    </row>
    <row r="61" spans="1:15" x14ac:dyDescent="0.3">
      <c r="A61" s="15"/>
      <c r="B61" s="109"/>
      <c r="C61" s="110"/>
      <c r="D61" s="100"/>
      <c r="E61" s="98"/>
      <c r="F61" s="99"/>
      <c r="G61" s="98"/>
      <c r="H61" s="100"/>
      <c r="I61" s="110"/>
      <c r="J61" s="79">
        <f t="shared" si="0"/>
        <v>0</v>
      </c>
      <c r="K61" s="12"/>
      <c r="L61" s="61">
        <f>D61*H61</f>
        <v>0</v>
      </c>
      <c r="M61" s="13"/>
    </row>
    <row r="62" spans="1:15" x14ac:dyDescent="0.3">
      <c r="A62" s="15"/>
      <c r="B62" s="109"/>
      <c r="C62" s="110"/>
      <c r="D62" s="100"/>
      <c r="E62" s="98"/>
      <c r="F62" s="99"/>
      <c r="G62" s="98"/>
      <c r="H62" s="100"/>
      <c r="I62" s="110"/>
      <c r="J62" s="79">
        <f t="shared" si="0"/>
        <v>0</v>
      </c>
      <c r="K62" s="12"/>
      <c r="L62" s="61">
        <f>D62*H62</f>
        <v>0</v>
      </c>
      <c r="M62" s="13"/>
    </row>
    <row r="63" spans="1:15" ht="7.5" customHeight="1" x14ac:dyDescent="0.3">
      <c r="A63" s="15"/>
      <c r="B63" s="110"/>
      <c r="C63" s="110"/>
      <c r="D63" s="110"/>
      <c r="E63" s="110"/>
      <c r="F63" s="25"/>
      <c r="G63" s="110"/>
      <c r="H63" s="31"/>
      <c r="I63" s="110"/>
      <c r="J63" s="79"/>
      <c r="K63" s="12"/>
      <c r="L63" s="62"/>
      <c r="M63" s="13"/>
    </row>
    <row r="64" spans="1:15" x14ac:dyDescent="0.3">
      <c r="A64" s="15"/>
      <c r="B64" s="86" t="s">
        <v>74</v>
      </c>
      <c r="C64" s="87"/>
      <c r="D64" s="97" t="s">
        <v>79</v>
      </c>
      <c r="E64" s="110"/>
      <c r="F64" s="25"/>
      <c r="G64" s="110"/>
      <c r="H64" s="110"/>
      <c r="I64" s="110"/>
      <c r="J64" s="94">
        <f t="shared" si="0"/>
        <v>0</v>
      </c>
      <c r="K64" s="12"/>
      <c r="L64" s="92"/>
      <c r="M64" s="13"/>
      <c r="O64" s="95"/>
    </row>
    <row r="65" spans="1:13" ht="7.5" customHeight="1" x14ac:dyDescent="0.3">
      <c r="A65" s="15"/>
      <c r="B65" s="110"/>
      <c r="C65" s="110"/>
      <c r="D65" s="110"/>
      <c r="E65" s="110"/>
      <c r="F65" s="25"/>
      <c r="G65" s="110"/>
      <c r="H65" s="110"/>
      <c r="I65" s="110"/>
      <c r="J65" s="58"/>
      <c r="K65" s="12"/>
      <c r="L65" s="62"/>
      <c r="M65" s="13"/>
    </row>
    <row r="66" spans="1:13" x14ac:dyDescent="0.3">
      <c r="A66" s="15"/>
      <c r="B66" s="16" t="s">
        <v>17</v>
      </c>
      <c r="C66" s="110"/>
      <c r="D66" s="110"/>
      <c r="E66" s="110"/>
      <c r="F66" s="25"/>
      <c r="G66" s="110"/>
      <c r="H66" s="110"/>
      <c r="I66" s="110"/>
      <c r="J66" s="73">
        <f t="shared" si="0"/>
        <v>0</v>
      </c>
      <c r="K66" s="43"/>
      <c r="L66" s="63">
        <f>L14+L18+L27+L35+L47+L54+L59+L64+L42</f>
        <v>0</v>
      </c>
      <c r="M66" s="13"/>
    </row>
    <row r="67" spans="1:13" x14ac:dyDescent="0.3">
      <c r="A67" s="15"/>
      <c r="B67" s="16" t="s">
        <v>16</v>
      </c>
      <c r="C67" s="110"/>
      <c r="D67" s="110"/>
      <c r="E67" s="110"/>
      <c r="F67" s="25"/>
      <c r="G67" s="110"/>
      <c r="H67" s="110"/>
      <c r="I67" s="110"/>
      <c r="J67" s="73" t="e">
        <f t="shared" si="0"/>
        <v>#DIV/0!</v>
      </c>
      <c r="K67" s="43"/>
      <c r="L67" s="64" t="e">
        <f>L66/D7</f>
        <v>#DIV/0!</v>
      </c>
      <c r="M67" s="13"/>
    </row>
    <row r="68" spans="1:13" ht="7.5" customHeight="1" x14ac:dyDescent="0.3">
      <c r="A68" s="15"/>
      <c r="B68" s="110"/>
      <c r="C68" s="110"/>
      <c r="D68" s="110"/>
      <c r="E68" s="110"/>
      <c r="F68" s="25"/>
      <c r="G68" s="110"/>
      <c r="H68" s="110"/>
      <c r="I68" s="110"/>
      <c r="J68" s="72"/>
      <c r="K68" s="12"/>
      <c r="L68" s="62"/>
      <c r="M68" s="13"/>
    </row>
    <row r="69" spans="1:13" ht="18" thickBot="1" x14ac:dyDescent="0.35">
      <c r="A69" s="15"/>
      <c r="B69" s="16" t="s">
        <v>59</v>
      </c>
      <c r="C69" s="16"/>
      <c r="D69" s="16"/>
      <c r="E69" s="16"/>
      <c r="F69" s="36"/>
      <c r="G69" s="16"/>
      <c r="H69" s="16"/>
      <c r="I69" s="16"/>
      <c r="J69" s="74">
        <f t="shared" si="0"/>
        <v>0</v>
      </c>
      <c r="K69" s="43"/>
      <c r="L69" s="65">
        <f>L10-L66</f>
        <v>0</v>
      </c>
      <c r="M69" s="13"/>
    </row>
    <row r="70" spans="1:13" ht="7.5" customHeight="1" thickTop="1" x14ac:dyDescent="0.3">
      <c r="A70" s="15"/>
      <c r="B70" s="110"/>
      <c r="C70" s="110"/>
      <c r="D70" s="110"/>
      <c r="E70" s="110"/>
      <c r="F70" s="25"/>
      <c r="G70" s="110"/>
      <c r="H70" s="110"/>
      <c r="I70" s="110"/>
      <c r="J70" s="58"/>
      <c r="K70" s="12"/>
      <c r="L70" s="62"/>
      <c r="M70" s="13"/>
    </row>
    <row r="71" spans="1:13" x14ac:dyDescent="0.3">
      <c r="A71" s="15"/>
      <c r="B71" s="21" t="s">
        <v>15</v>
      </c>
      <c r="C71" s="110"/>
      <c r="D71" s="110"/>
      <c r="E71" s="110"/>
      <c r="F71" s="25"/>
      <c r="G71" s="110"/>
      <c r="H71" s="110"/>
      <c r="I71" s="110"/>
      <c r="J71" s="58"/>
      <c r="K71" s="12"/>
      <c r="L71" s="66"/>
      <c r="M71" s="13"/>
    </row>
    <row r="72" spans="1:13" ht="18" customHeight="1" x14ac:dyDescent="0.3">
      <c r="A72" s="15"/>
      <c r="B72" s="172" t="s">
        <v>52</v>
      </c>
      <c r="C72" s="172"/>
      <c r="D72" s="172"/>
      <c r="E72" s="173"/>
      <c r="F72" s="173"/>
      <c r="G72" s="173"/>
      <c r="H72" s="173"/>
      <c r="I72" s="173"/>
      <c r="J72" s="93">
        <f>L72*$L$1</f>
        <v>0</v>
      </c>
      <c r="K72" s="12"/>
      <c r="L72" s="91"/>
      <c r="M72" s="13"/>
    </row>
    <row r="73" spans="1:13" ht="18" customHeight="1" x14ac:dyDescent="0.3">
      <c r="A73" s="15"/>
      <c r="B73" s="176" t="s">
        <v>53</v>
      </c>
      <c r="C73" s="176"/>
      <c r="D73" s="176"/>
      <c r="E73" s="173"/>
      <c r="F73" s="173"/>
      <c r="G73" s="173"/>
      <c r="H73" s="173"/>
      <c r="I73" s="173"/>
      <c r="J73" s="93">
        <f t="shared" ref="J73:J78" si="4">L73*$L$1</f>
        <v>0</v>
      </c>
      <c r="K73" s="12"/>
      <c r="L73" s="91"/>
      <c r="M73" s="13"/>
    </row>
    <row r="74" spans="1:13" ht="18" customHeight="1" x14ac:dyDescent="0.3">
      <c r="A74" s="15"/>
      <c r="B74" s="176" t="s">
        <v>54</v>
      </c>
      <c r="C74" s="176"/>
      <c r="D74" s="176"/>
      <c r="E74" s="173"/>
      <c r="F74" s="173"/>
      <c r="G74" s="173"/>
      <c r="H74" s="173"/>
      <c r="I74" s="173"/>
      <c r="J74" s="93">
        <f t="shared" si="4"/>
        <v>0</v>
      </c>
      <c r="K74" s="12"/>
      <c r="L74" s="91"/>
      <c r="M74" s="13"/>
    </row>
    <row r="75" spans="1:13" ht="18" customHeight="1" x14ac:dyDescent="0.3">
      <c r="A75" s="15"/>
      <c r="B75" s="172" t="s">
        <v>55</v>
      </c>
      <c r="C75" s="172"/>
      <c r="D75" s="172"/>
      <c r="E75" s="173"/>
      <c r="F75" s="173"/>
      <c r="G75" s="173"/>
      <c r="H75" s="173"/>
      <c r="I75" s="173"/>
      <c r="J75" s="93">
        <f t="shared" si="4"/>
        <v>0</v>
      </c>
      <c r="K75" s="12"/>
      <c r="L75" s="105"/>
      <c r="M75" s="13"/>
    </row>
    <row r="76" spans="1:13" ht="18" customHeight="1" x14ac:dyDescent="0.3">
      <c r="A76" s="15"/>
      <c r="B76" s="172" t="s">
        <v>56</v>
      </c>
      <c r="C76" s="172"/>
      <c r="D76" s="172"/>
      <c r="E76" s="173"/>
      <c r="F76" s="173"/>
      <c r="G76" s="173"/>
      <c r="H76" s="173"/>
      <c r="I76" s="173"/>
      <c r="J76" s="93">
        <f t="shared" si="4"/>
        <v>0</v>
      </c>
      <c r="K76" s="12"/>
      <c r="L76" s="91"/>
      <c r="M76" s="13"/>
    </row>
    <row r="77" spans="1:13" ht="18" customHeight="1" x14ac:dyDescent="0.3">
      <c r="A77" s="15"/>
      <c r="B77" s="172" t="s">
        <v>57</v>
      </c>
      <c r="C77" s="172"/>
      <c r="D77" s="172"/>
      <c r="E77" s="173"/>
      <c r="F77" s="173"/>
      <c r="G77" s="173"/>
      <c r="H77" s="173"/>
      <c r="I77" s="173"/>
      <c r="J77" s="93">
        <f t="shared" si="4"/>
        <v>0</v>
      </c>
      <c r="K77" s="12"/>
      <c r="L77" s="105"/>
      <c r="M77" s="13"/>
    </row>
    <row r="78" spans="1:13" ht="18" customHeight="1" x14ac:dyDescent="0.3">
      <c r="A78" s="15"/>
      <c r="B78" s="172" t="s">
        <v>61</v>
      </c>
      <c r="C78" s="172"/>
      <c r="D78" s="172"/>
      <c r="E78" s="173"/>
      <c r="F78" s="173"/>
      <c r="G78" s="173"/>
      <c r="H78" s="173"/>
      <c r="I78" s="173"/>
      <c r="J78" s="93">
        <f t="shared" si="4"/>
        <v>0</v>
      </c>
      <c r="K78" s="12"/>
      <c r="L78" s="91"/>
      <c r="M78" s="13"/>
    </row>
    <row r="79" spans="1:13" ht="7.5" customHeight="1" x14ac:dyDescent="0.3">
      <c r="A79" s="15"/>
      <c r="B79" s="110"/>
      <c r="C79" s="110"/>
      <c r="D79" s="110"/>
      <c r="E79" s="110"/>
      <c r="F79" s="25"/>
      <c r="G79" s="110"/>
      <c r="H79" s="110"/>
      <c r="I79" s="110"/>
      <c r="J79" s="58"/>
      <c r="K79" s="12"/>
      <c r="L79" s="62"/>
      <c r="M79" s="13"/>
    </row>
    <row r="80" spans="1:13" x14ac:dyDescent="0.3">
      <c r="A80" s="15"/>
      <c r="B80" s="16" t="s">
        <v>14</v>
      </c>
      <c r="C80" s="110"/>
      <c r="D80" s="110"/>
      <c r="E80" s="110"/>
      <c r="F80" s="25"/>
      <c r="G80" s="110"/>
      <c r="H80" s="110"/>
      <c r="I80" s="110"/>
      <c r="J80" s="73">
        <f t="shared" ref="J80:J86" si="5">L80*$L$1</f>
        <v>0</v>
      </c>
      <c r="K80" s="43"/>
      <c r="L80" s="63">
        <f>SUM(L71:L78)</f>
        <v>0</v>
      </c>
      <c r="M80" s="13"/>
    </row>
    <row r="81" spans="1:26" x14ac:dyDescent="0.3">
      <c r="A81" s="15"/>
      <c r="B81" s="16" t="s">
        <v>13</v>
      </c>
      <c r="C81" s="110"/>
      <c r="D81" s="110"/>
      <c r="E81" s="110"/>
      <c r="F81" s="25"/>
      <c r="G81" s="110"/>
      <c r="H81" s="110"/>
      <c r="I81" s="110"/>
      <c r="J81" s="73" t="e">
        <f t="shared" si="5"/>
        <v>#DIV/0!</v>
      </c>
      <c r="K81" s="43"/>
      <c r="L81" s="64" t="e">
        <f>L80/D7</f>
        <v>#DIV/0!</v>
      </c>
      <c r="M81" s="13"/>
    </row>
    <row r="82" spans="1:26" x14ac:dyDescent="0.3">
      <c r="A82" s="15"/>
      <c r="B82" s="110"/>
      <c r="C82" s="110"/>
      <c r="D82" s="110"/>
      <c r="E82" s="110"/>
      <c r="F82" s="25"/>
      <c r="G82" s="110"/>
      <c r="H82" s="110"/>
      <c r="I82" s="110"/>
      <c r="J82" s="58"/>
      <c r="K82" s="12"/>
      <c r="L82" s="62"/>
      <c r="M82" s="13"/>
    </row>
    <row r="83" spans="1:26" x14ac:dyDescent="0.3">
      <c r="A83" s="15"/>
      <c r="B83" s="16" t="s">
        <v>12</v>
      </c>
      <c r="C83" s="110"/>
      <c r="D83" s="110"/>
      <c r="E83" s="110"/>
      <c r="F83" s="25"/>
      <c r="G83" s="110"/>
      <c r="H83" s="110"/>
      <c r="I83" s="110"/>
      <c r="J83" s="73">
        <f t="shared" si="5"/>
        <v>0</v>
      </c>
      <c r="K83" s="43"/>
      <c r="L83" s="63">
        <f>L66+L80</f>
        <v>0</v>
      </c>
      <c r="M83" s="13"/>
    </row>
    <row r="84" spans="1:26" x14ac:dyDescent="0.3">
      <c r="A84" s="15"/>
      <c r="B84" s="16" t="s">
        <v>11</v>
      </c>
      <c r="C84" s="110"/>
      <c r="D84" s="110"/>
      <c r="E84" s="110"/>
      <c r="F84" s="25"/>
      <c r="G84" s="110"/>
      <c r="H84" s="110"/>
      <c r="I84" s="110"/>
      <c r="J84" s="73" t="e">
        <f t="shared" si="5"/>
        <v>#DIV/0!</v>
      </c>
      <c r="K84" s="43"/>
      <c r="L84" s="64" t="e">
        <f>L83/D7</f>
        <v>#DIV/0!</v>
      </c>
      <c r="M84" s="13"/>
    </row>
    <row r="85" spans="1:26" x14ac:dyDescent="0.3">
      <c r="A85" s="15"/>
      <c r="B85" s="110"/>
      <c r="C85" s="110"/>
      <c r="D85" s="110"/>
      <c r="E85" s="110"/>
      <c r="F85" s="25"/>
      <c r="G85" s="110"/>
      <c r="H85" s="110"/>
      <c r="I85" s="110"/>
      <c r="J85" s="72"/>
      <c r="K85" s="12"/>
      <c r="L85" s="62"/>
      <c r="M85" s="13"/>
    </row>
    <row r="86" spans="1:26" ht="18" thickBot="1" x14ac:dyDescent="0.35">
      <c r="A86" s="15"/>
      <c r="B86" s="16" t="s">
        <v>10</v>
      </c>
      <c r="C86" s="16"/>
      <c r="D86" s="16"/>
      <c r="E86" s="16"/>
      <c r="F86" s="36"/>
      <c r="G86" s="16"/>
      <c r="H86" s="16"/>
      <c r="I86" s="16"/>
      <c r="J86" s="74">
        <f t="shared" si="5"/>
        <v>0</v>
      </c>
      <c r="K86" s="43"/>
      <c r="L86" s="65">
        <f>L10-L83</f>
        <v>0</v>
      </c>
      <c r="M86" s="13"/>
    </row>
    <row r="87" spans="1:26" ht="18" thickTop="1" x14ac:dyDescent="0.3">
      <c r="A87" s="15"/>
      <c r="B87" s="110"/>
      <c r="C87" s="110"/>
      <c r="D87" s="110"/>
      <c r="E87" s="110"/>
      <c r="F87" s="25"/>
      <c r="G87" s="110"/>
      <c r="H87" s="110"/>
      <c r="I87" s="110"/>
      <c r="J87" s="58"/>
      <c r="K87" s="12"/>
      <c r="L87" s="58"/>
      <c r="M87" s="13"/>
    </row>
    <row r="88" spans="1:26" x14ac:dyDescent="0.3">
      <c r="A88" s="15"/>
      <c r="B88" s="110" t="s">
        <v>9</v>
      </c>
      <c r="C88" s="110"/>
      <c r="D88" s="110"/>
      <c r="E88" s="110"/>
      <c r="F88" s="25"/>
      <c r="G88" s="110"/>
      <c r="H88" s="110"/>
      <c r="I88" s="110"/>
      <c r="J88" s="67"/>
      <c r="K88" s="110"/>
      <c r="L88" s="67"/>
      <c r="M88" s="23"/>
    </row>
    <row r="89" spans="1:26" s="3" customFormat="1" x14ac:dyDescent="0.3">
      <c r="A89" s="29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3">
      <c r="A90" s="29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3">
      <c r="A91" s="29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3">
      <c r="A92" s="29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3">
      <c r="A93" s="29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x14ac:dyDescent="0.3">
      <c r="A94" s="15"/>
      <c r="B94" s="110"/>
      <c r="C94" s="110"/>
      <c r="D94" s="110"/>
      <c r="E94" s="110"/>
      <c r="F94" s="25"/>
      <c r="G94" s="110"/>
      <c r="H94" s="110"/>
      <c r="I94" s="110"/>
      <c r="J94" s="67"/>
      <c r="K94" s="110"/>
      <c r="L94" s="67"/>
      <c r="M94" s="23"/>
    </row>
    <row r="95" spans="1:26" x14ac:dyDescent="0.3">
      <c r="A95" s="15"/>
      <c r="B95" s="21" t="s">
        <v>8</v>
      </c>
      <c r="C95" s="110"/>
      <c r="D95" s="22" t="s">
        <v>7</v>
      </c>
      <c r="E95" s="110"/>
      <c r="F95" s="25" t="s">
        <v>6</v>
      </c>
      <c r="G95" s="110"/>
      <c r="H95" s="22" t="s">
        <v>5</v>
      </c>
      <c r="I95" s="110"/>
      <c r="J95" s="67"/>
      <c r="K95" s="110"/>
      <c r="L95" s="67"/>
      <c r="M95" s="23"/>
    </row>
    <row r="96" spans="1:26" x14ac:dyDescent="0.3">
      <c r="A96" s="15"/>
      <c r="B96" s="110"/>
      <c r="C96" s="110"/>
      <c r="D96" s="9">
        <v>0.1</v>
      </c>
      <c r="E96" s="110"/>
      <c r="F96" s="25"/>
      <c r="G96" s="110"/>
      <c r="H96" s="9">
        <v>0.1</v>
      </c>
      <c r="I96" s="110"/>
      <c r="J96" s="67"/>
      <c r="K96" s="110"/>
      <c r="L96" s="67"/>
      <c r="M96" s="23"/>
    </row>
    <row r="97" spans="1:13" x14ac:dyDescent="0.3">
      <c r="A97" s="15"/>
      <c r="B97" s="110"/>
      <c r="C97" s="110"/>
      <c r="D97" s="52"/>
      <c r="E97" s="16"/>
      <c r="F97" s="35" t="s">
        <v>3</v>
      </c>
      <c r="G97" s="16"/>
      <c r="H97" s="52"/>
      <c r="I97" s="110"/>
      <c r="J97" s="67"/>
      <c r="K97" s="110"/>
      <c r="L97" s="67"/>
      <c r="M97" s="23"/>
    </row>
    <row r="98" spans="1:13" x14ac:dyDescent="0.3">
      <c r="A98" s="15"/>
      <c r="B98" s="24" t="s">
        <v>4</v>
      </c>
      <c r="C98" s="110"/>
      <c r="D98" s="52">
        <f>F98*(1-D96)</f>
        <v>0</v>
      </c>
      <c r="E98" s="16"/>
      <c r="F98" s="36">
        <f>D7</f>
        <v>0</v>
      </c>
      <c r="G98" s="16"/>
      <c r="H98" s="35">
        <f>F98*(1+H96)</f>
        <v>0</v>
      </c>
      <c r="I98" s="110"/>
      <c r="J98" s="67"/>
      <c r="K98" s="110"/>
      <c r="L98" s="67"/>
      <c r="M98" s="23"/>
    </row>
    <row r="99" spans="1:13" ht="4.5" customHeight="1" x14ac:dyDescent="0.3">
      <c r="A99" s="15"/>
      <c r="B99" s="110"/>
      <c r="C99" s="110"/>
      <c r="D99" s="110"/>
      <c r="E99" s="110"/>
      <c r="F99" s="25"/>
      <c r="G99" s="110"/>
      <c r="H99" s="110"/>
      <c r="I99" s="110"/>
      <c r="J99" s="67"/>
      <c r="K99" s="110"/>
      <c r="L99" s="67"/>
      <c r="M99" s="23"/>
    </row>
    <row r="100" spans="1:13" x14ac:dyDescent="0.3">
      <c r="A100" s="15"/>
      <c r="B100" s="110" t="s">
        <v>2</v>
      </c>
      <c r="C100" s="110"/>
      <c r="D100" s="26" t="e">
        <f>$L$66/D98</f>
        <v>#DIV/0!</v>
      </c>
      <c r="E100" s="110"/>
      <c r="F100" s="26" t="e">
        <f>$L$66/F98</f>
        <v>#DIV/0!</v>
      </c>
      <c r="G100" s="110"/>
      <c r="H100" s="26" t="e">
        <f>$L$66/H98</f>
        <v>#DIV/0!</v>
      </c>
      <c r="I100" s="110"/>
      <c r="J100" s="67"/>
      <c r="K100" s="110"/>
      <c r="L100" s="67"/>
      <c r="M100" s="23"/>
    </row>
    <row r="101" spans="1:13" ht="4.5" customHeight="1" x14ac:dyDescent="0.3">
      <c r="A101" s="15"/>
      <c r="B101" s="110"/>
      <c r="C101" s="110"/>
      <c r="D101" s="110"/>
      <c r="E101" s="110"/>
      <c r="F101" s="25"/>
      <c r="G101" s="110"/>
      <c r="H101" s="110"/>
      <c r="I101" s="110"/>
      <c r="J101" s="67"/>
      <c r="K101" s="110"/>
      <c r="L101" s="67"/>
      <c r="M101" s="23"/>
    </row>
    <row r="102" spans="1:13" x14ac:dyDescent="0.3">
      <c r="A102" s="15"/>
      <c r="B102" s="110" t="s">
        <v>1</v>
      </c>
      <c r="C102" s="110"/>
      <c r="D102" s="26" t="e">
        <f>$L$80/D98</f>
        <v>#DIV/0!</v>
      </c>
      <c r="E102" s="110"/>
      <c r="F102" s="26" t="e">
        <f>$L$80/F98</f>
        <v>#DIV/0!</v>
      </c>
      <c r="G102" s="110"/>
      <c r="H102" s="26" t="e">
        <f>$L$80/H98</f>
        <v>#DIV/0!</v>
      </c>
      <c r="I102" s="110"/>
      <c r="J102" s="67"/>
      <c r="K102" s="110"/>
      <c r="L102" s="67"/>
      <c r="M102" s="23"/>
    </row>
    <row r="103" spans="1:13" ht="3.75" customHeight="1" x14ac:dyDescent="0.3">
      <c r="A103" s="15"/>
      <c r="B103" s="110"/>
      <c r="C103" s="110"/>
      <c r="D103" s="110"/>
      <c r="E103" s="110"/>
      <c r="F103" s="25"/>
      <c r="G103" s="110"/>
      <c r="H103" s="110"/>
      <c r="I103" s="110"/>
      <c r="J103" s="67"/>
      <c r="K103" s="110"/>
      <c r="L103" s="67"/>
      <c r="M103" s="23"/>
    </row>
    <row r="104" spans="1:13" x14ac:dyDescent="0.3">
      <c r="A104" s="15"/>
      <c r="B104" s="110" t="s">
        <v>0</v>
      </c>
      <c r="C104" s="110"/>
      <c r="D104" s="26" t="e">
        <f>$L$83/D98</f>
        <v>#DIV/0!</v>
      </c>
      <c r="E104" s="110"/>
      <c r="F104" s="26" t="e">
        <f>$L$83/F98</f>
        <v>#DIV/0!</v>
      </c>
      <c r="G104" s="110"/>
      <c r="H104" s="26" t="e">
        <f>$L$83/H98</f>
        <v>#DIV/0!</v>
      </c>
      <c r="I104" s="110"/>
      <c r="J104" s="67"/>
      <c r="K104" s="110"/>
      <c r="L104" s="67"/>
      <c r="M104" s="23"/>
    </row>
    <row r="105" spans="1:13" ht="5.25" customHeight="1" x14ac:dyDescent="0.3">
      <c r="A105" s="15"/>
      <c r="B105" s="110"/>
      <c r="C105" s="110"/>
      <c r="D105" s="110"/>
      <c r="E105" s="110"/>
      <c r="F105" s="25"/>
      <c r="G105" s="110"/>
      <c r="H105" s="110"/>
      <c r="I105" s="110"/>
      <c r="J105" s="67"/>
      <c r="K105" s="110"/>
      <c r="L105" s="67"/>
      <c r="M105" s="23"/>
    </row>
    <row r="106" spans="1:13" x14ac:dyDescent="0.3">
      <c r="A106" s="15"/>
      <c r="B106" s="110"/>
      <c r="C106" s="110"/>
      <c r="D106" s="110"/>
      <c r="E106" s="110"/>
      <c r="F106" s="25"/>
      <c r="G106" s="110"/>
      <c r="H106" s="110"/>
      <c r="I106" s="110"/>
      <c r="J106" s="67"/>
      <c r="K106" s="110"/>
      <c r="L106" s="67"/>
      <c r="M106" s="23"/>
    </row>
    <row r="107" spans="1:13" x14ac:dyDescent="0.3">
      <c r="A107" s="15"/>
      <c r="B107" s="110"/>
      <c r="C107" s="110"/>
      <c r="D107" s="16"/>
      <c r="E107" s="16"/>
      <c r="F107" s="36" t="s">
        <v>4</v>
      </c>
      <c r="G107" s="16"/>
      <c r="H107" s="16"/>
      <c r="I107" s="110"/>
      <c r="J107" s="67"/>
      <c r="K107" s="110"/>
      <c r="L107" s="67"/>
      <c r="M107" s="23"/>
    </row>
    <row r="108" spans="1:13" x14ac:dyDescent="0.3">
      <c r="A108" s="15"/>
      <c r="B108" s="24" t="s">
        <v>3</v>
      </c>
      <c r="C108" s="110"/>
      <c r="D108" s="20">
        <f>F108*(1-D96)</f>
        <v>0</v>
      </c>
      <c r="E108" s="16"/>
      <c r="F108" s="53">
        <f>H7</f>
        <v>0</v>
      </c>
      <c r="G108" s="16"/>
      <c r="H108" s="20">
        <f>F108*(1+H96)</f>
        <v>0</v>
      </c>
      <c r="I108" s="110"/>
      <c r="J108" s="67"/>
      <c r="K108" s="110"/>
      <c r="L108" s="67"/>
      <c r="M108" s="23"/>
    </row>
    <row r="109" spans="1:13" ht="4.5" customHeight="1" x14ac:dyDescent="0.3">
      <c r="A109" s="15"/>
      <c r="B109" s="110"/>
      <c r="C109" s="110"/>
      <c r="D109" s="110"/>
      <c r="E109" s="110"/>
      <c r="F109" s="25"/>
      <c r="G109" s="110"/>
      <c r="H109" s="110"/>
      <c r="I109" s="110"/>
      <c r="J109" s="67"/>
      <c r="K109" s="110"/>
      <c r="L109" s="67"/>
      <c r="M109" s="23"/>
    </row>
    <row r="110" spans="1:13" x14ac:dyDescent="0.3">
      <c r="A110" s="15"/>
      <c r="B110" s="110" t="s">
        <v>2</v>
      </c>
      <c r="C110" s="110"/>
      <c r="D110" s="27" t="e">
        <f>$L$66/D108</f>
        <v>#DIV/0!</v>
      </c>
      <c r="E110" s="110"/>
      <c r="F110" s="27" t="e">
        <f>$L$66/F108</f>
        <v>#DIV/0!</v>
      </c>
      <c r="G110" s="110"/>
      <c r="H110" s="27" t="e">
        <f>$L$66/H108</f>
        <v>#DIV/0!</v>
      </c>
      <c r="I110" s="110"/>
      <c r="J110" s="67"/>
      <c r="K110" s="110"/>
      <c r="L110" s="67"/>
      <c r="M110" s="23"/>
    </row>
    <row r="111" spans="1:13" ht="3" customHeight="1" x14ac:dyDescent="0.3">
      <c r="A111" s="15"/>
      <c r="B111" s="110"/>
      <c r="C111" s="110"/>
      <c r="D111" s="110"/>
      <c r="E111" s="110"/>
      <c r="F111" s="25"/>
      <c r="G111" s="110"/>
      <c r="H111" s="110"/>
      <c r="I111" s="110"/>
      <c r="J111" s="67"/>
      <c r="K111" s="110"/>
      <c r="L111" s="67"/>
      <c r="M111" s="23"/>
    </row>
    <row r="112" spans="1:13" x14ac:dyDescent="0.3">
      <c r="A112" s="15"/>
      <c r="B112" s="110" t="s">
        <v>1</v>
      </c>
      <c r="C112" s="110"/>
      <c r="D112" s="27" t="e">
        <f>$L$80/D108</f>
        <v>#DIV/0!</v>
      </c>
      <c r="E112" s="110"/>
      <c r="F112" s="27" t="e">
        <f>$L$80/F108</f>
        <v>#DIV/0!</v>
      </c>
      <c r="G112" s="110"/>
      <c r="H112" s="27" t="e">
        <f>$L$80/H108</f>
        <v>#DIV/0!</v>
      </c>
      <c r="I112" s="110"/>
      <c r="J112" s="67"/>
      <c r="K112" s="110"/>
      <c r="L112" s="67"/>
      <c r="M112" s="23"/>
    </row>
    <row r="113" spans="1:13" ht="3.75" customHeight="1" x14ac:dyDescent="0.3">
      <c r="A113" s="15"/>
      <c r="B113" s="110"/>
      <c r="C113" s="110"/>
      <c r="D113" s="110"/>
      <c r="E113" s="110"/>
      <c r="F113" s="25"/>
      <c r="G113" s="110"/>
      <c r="H113" s="110"/>
      <c r="I113" s="110"/>
      <c r="J113" s="67"/>
      <c r="K113" s="110"/>
      <c r="L113" s="67"/>
      <c r="M113" s="23"/>
    </row>
    <row r="114" spans="1:13" x14ac:dyDescent="0.3">
      <c r="A114" s="15"/>
      <c r="B114" s="110" t="s">
        <v>0</v>
      </c>
      <c r="C114" s="110"/>
      <c r="D114" s="27" t="e">
        <f>$L$83/D108</f>
        <v>#DIV/0!</v>
      </c>
      <c r="E114" s="110"/>
      <c r="F114" s="27" t="e">
        <f>$L$83/F108</f>
        <v>#DIV/0!</v>
      </c>
      <c r="G114" s="110"/>
      <c r="H114" s="27" t="e">
        <f>$L$83/H108</f>
        <v>#DIV/0!</v>
      </c>
      <c r="I114" s="110"/>
      <c r="J114" s="67"/>
      <c r="K114" s="110"/>
      <c r="L114" s="67"/>
      <c r="M114" s="23"/>
    </row>
    <row r="115" spans="1:13" ht="5.25" customHeight="1" thickBot="1" x14ac:dyDescent="0.35">
      <c r="A115" s="19"/>
      <c r="B115" s="14"/>
      <c r="C115" s="14"/>
      <c r="D115" s="14"/>
      <c r="E115" s="14"/>
      <c r="F115" s="47"/>
      <c r="G115" s="14"/>
      <c r="H115" s="14"/>
      <c r="I115" s="14"/>
      <c r="J115" s="68"/>
      <c r="K115" s="14"/>
      <c r="L115" s="68"/>
      <c r="M115" s="48"/>
    </row>
    <row r="116" spans="1:13" s="44" customFormat="1" x14ac:dyDescent="0.3">
      <c r="F116" s="46"/>
      <c r="J116" s="69"/>
      <c r="L116" s="69"/>
    </row>
    <row r="117" spans="1:13" s="44" customFormat="1" x14ac:dyDescent="0.3">
      <c r="F117" s="46"/>
      <c r="J117" s="69"/>
      <c r="L117" s="69"/>
    </row>
    <row r="118" spans="1:13" s="44" customFormat="1" x14ac:dyDescent="0.3">
      <c r="F118" s="46"/>
      <c r="J118" s="69"/>
      <c r="L118" s="69"/>
    </row>
    <row r="119" spans="1:13" s="44" customFormat="1" x14ac:dyDescent="0.3">
      <c r="F119" s="46"/>
      <c r="J119" s="69"/>
      <c r="L119" s="69"/>
    </row>
    <row r="120" spans="1:13" s="44" customFormat="1" x14ac:dyDescent="0.3">
      <c r="F120" s="46"/>
      <c r="J120" s="69"/>
      <c r="L120" s="69"/>
    </row>
    <row r="121" spans="1:13" s="44" customFormat="1" x14ac:dyDescent="0.3">
      <c r="F121" s="46"/>
      <c r="J121" s="69"/>
      <c r="L121" s="69"/>
    </row>
    <row r="122" spans="1:13" s="44" customFormat="1" x14ac:dyDescent="0.3">
      <c r="F122" s="46"/>
      <c r="J122" s="69"/>
      <c r="L122" s="69"/>
    </row>
    <row r="123" spans="1:13" s="44" customFormat="1" x14ac:dyDescent="0.3">
      <c r="F123" s="46"/>
      <c r="J123" s="69"/>
      <c r="L123" s="69"/>
    </row>
    <row r="124" spans="1:13" s="44" customFormat="1" x14ac:dyDescent="0.3">
      <c r="F124" s="46"/>
      <c r="J124" s="69"/>
      <c r="L124" s="69"/>
    </row>
    <row r="125" spans="1:13" s="44" customFormat="1" x14ac:dyDescent="0.3">
      <c r="F125" s="46"/>
      <c r="J125" s="69"/>
      <c r="L125" s="69"/>
    </row>
    <row r="126" spans="1:13" s="44" customFormat="1" x14ac:dyDescent="0.3">
      <c r="F126" s="46"/>
      <c r="J126" s="69"/>
      <c r="L126" s="69"/>
    </row>
    <row r="127" spans="1:13" s="44" customFormat="1" x14ac:dyDescent="0.3">
      <c r="F127" s="46"/>
      <c r="J127" s="69"/>
      <c r="L127" s="69"/>
    </row>
    <row r="128" spans="1:13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  <row r="195" spans="6:12" s="44" customFormat="1" x14ac:dyDescent="0.3">
      <c r="F195" s="46"/>
      <c r="J195" s="69"/>
      <c r="L195" s="69"/>
    </row>
    <row r="196" spans="6:12" s="44" customFormat="1" x14ac:dyDescent="0.3">
      <c r="F196" s="46"/>
      <c r="J196" s="69"/>
      <c r="L196" s="69"/>
    </row>
    <row r="197" spans="6:12" s="44" customFormat="1" x14ac:dyDescent="0.3">
      <c r="F197" s="46"/>
      <c r="J197" s="69"/>
      <c r="L197" s="69"/>
    </row>
    <row r="198" spans="6:12" s="44" customFormat="1" x14ac:dyDescent="0.3">
      <c r="F198" s="46"/>
      <c r="J198" s="69"/>
      <c r="L198" s="69"/>
    </row>
    <row r="199" spans="6:12" s="44" customFormat="1" x14ac:dyDescent="0.3">
      <c r="F199" s="46"/>
      <c r="J199" s="69"/>
      <c r="L199" s="69"/>
    </row>
  </sheetData>
  <sheetProtection sheet="1" objects="1" scenarios="1" selectLockedCells="1"/>
  <mergeCells count="20">
    <mergeCell ref="B74:D74"/>
    <mergeCell ref="E74:I74"/>
    <mergeCell ref="A1:H1"/>
    <mergeCell ref="B72:D72"/>
    <mergeCell ref="E72:I72"/>
    <mergeCell ref="B73:D73"/>
    <mergeCell ref="E73:I73"/>
    <mergeCell ref="B75:D75"/>
    <mergeCell ref="E75:I75"/>
    <mergeCell ref="B76:D76"/>
    <mergeCell ref="E76:I76"/>
    <mergeCell ref="B77:D77"/>
    <mergeCell ref="E77:I77"/>
    <mergeCell ref="B93:L93"/>
    <mergeCell ref="B78:D78"/>
    <mergeCell ref="E78:I78"/>
    <mergeCell ref="B89:L89"/>
    <mergeCell ref="B90:L90"/>
    <mergeCell ref="B91:L91"/>
    <mergeCell ref="B92:L92"/>
  </mergeCells>
  <hyperlinks>
    <hyperlink ref="O18" r:id="rId1" xr:uid="{00000000-0004-0000-0000-000000000000}"/>
  </hyperlinks>
  <pageMargins left="1.1499999999999999" right="0.75" top="0.75" bottom="0.75" header="0.5" footer="0.5"/>
  <pageSetup scale="60" orientation="portrait" r:id="rId2"/>
  <headerFooter alignWithMargins="0"/>
  <ignoredErrors>
    <ignoredError sqref="J67:L71 J79:L84 K72:L78" evalError="1"/>
    <ignoredError sqref="J72:J78" evalError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00"/>
  </sheetPr>
  <dimension ref="A1:AL214"/>
  <sheetViews>
    <sheetView zoomScale="90" zoomScaleNormal="90" workbookViewId="0">
      <selection activeCell="O18" sqref="O18"/>
    </sheetView>
  </sheetViews>
  <sheetFormatPr defaultColWidth="9" defaultRowHeight="17.399999999999999" x14ac:dyDescent="0.3"/>
  <cols>
    <col min="1" max="1" width="1.19921875" style="1" customWidth="1"/>
    <col min="2" max="2" width="37.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10" width="1.19921875" style="1" customWidth="1"/>
    <col min="11" max="11" width="17.69921875" style="75" customWidth="1"/>
    <col min="12" max="12" width="1.19921875" style="1" customWidth="1"/>
    <col min="13" max="13" width="3.69921875" style="44" customWidth="1"/>
    <col min="14" max="38" width="9" style="44"/>
    <col min="39" max="16384" width="9" style="1"/>
  </cols>
  <sheetData>
    <row r="1" spans="1:12" s="44" customFormat="1" ht="34.5" customHeight="1" x14ac:dyDescent="0.3">
      <c r="A1" s="182" t="s">
        <v>206</v>
      </c>
      <c r="B1" s="183"/>
      <c r="C1" s="183"/>
      <c r="D1" s="183"/>
      <c r="E1" s="183"/>
      <c r="F1" s="183"/>
      <c r="G1" s="183"/>
      <c r="H1" s="183"/>
      <c r="I1" s="84"/>
      <c r="J1" s="82"/>
      <c r="K1" s="123"/>
      <c r="L1" s="10"/>
    </row>
    <row r="2" spans="1:12" s="44" customFormat="1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83"/>
      <c r="K2" s="55"/>
      <c r="L2" s="8"/>
    </row>
    <row r="3" spans="1:12" s="44" customFormat="1" ht="22.5" customHeight="1" x14ac:dyDescent="0.3">
      <c r="A3" s="15"/>
      <c r="B3" s="124"/>
      <c r="C3" s="124"/>
      <c r="D3" s="125" t="s">
        <v>32</v>
      </c>
      <c r="E3" s="126"/>
      <c r="F3" s="127"/>
      <c r="G3" s="126"/>
      <c r="H3" s="125" t="s">
        <v>31</v>
      </c>
      <c r="I3" s="126"/>
      <c r="J3" s="128"/>
      <c r="K3" s="129" t="s">
        <v>30</v>
      </c>
      <c r="L3" s="13"/>
    </row>
    <row r="4" spans="1:12" s="44" customFormat="1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42"/>
      <c r="K4" s="57" t="s">
        <v>25</v>
      </c>
      <c r="L4" s="13"/>
    </row>
    <row r="5" spans="1:12" ht="7.5" customHeight="1" x14ac:dyDescent="0.3">
      <c r="A5" s="15"/>
      <c r="B5" s="130"/>
      <c r="C5" s="131"/>
      <c r="D5" s="131"/>
      <c r="E5" s="131"/>
      <c r="F5" s="132"/>
      <c r="G5" s="131"/>
      <c r="H5" s="131"/>
      <c r="I5" s="131"/>
      <c r="J5" s="133"/>
      <c r="K5" s="134"/>
      <c r="L5" s="13"/>
    </row>
    <row r="6" spans="1:12" x14ac:dyDescent="0.3">
      <c r="A6" s="15"/>
      <c r="B6" s="135" t="s">
        <v>24</v>
      </c>
      <c r="C6" s="131"/>
      <c r="D6" s="131"/>
      <c r="E6" s="131"/>
      <c r="F6" s="132"/>
      <c r="G6" s="131"/>
      <c r="H6" s="131"/>
      <c r="I6" s="131"/>
      <c r="J6" s="133"/>
      <c r="K6" s="134"/>
      <c r="L6" s="13"/>
    </row>
    <row r="7" spans="1:12" x14ac:dyDescent="0.3">
      <c r="A7" s="15"/>
      <c r="B7" s="136" t="s">
        <v>121</v>
      </c>
      <c r="C7" s="131"/>
      <c r="D7" s="138">
        <v>365</v>
      </c>
      <c r="E7" s="131"/>
      <c r="F7" s="137" t="s">
        <v>122</v>
      </c>
      <c r="G7" s="131"/>
      <c r="H7" s="138">
        <v>7.5</v>
      </c>
      <c r="I7" s="131"/>
      <c r="J7" s="133"/>
      <c r="K7" s="139">
        <f>D7*H7</f>
        <v>2737.5</v>
      </c>
      <c r="L7" s="13"/>
    </row>
    <row r="8" spans="1:12" s="44" customFormat="1" x14ac:dyDescent="0.3">
      <c r="A8" s="15"/>
      <c r="B8" s="140" t="s">
        <v>36</v>
      </c>
      <c r="C8" s="131"/>
      <c r="D8" s="141"/>
      <c r="E8" s="131"/>
      <c r="F8" s="142"/>
      <c r="G8" s="131"/>
      <c r="H8" s="141"/>
      <c r="I8" s="131"/>
      <c r="J8" s="143"/>
      <c r="K8" s="64">
        <f>SUM(K7:K7)</f>
        <v>2737.5</v>
      </c>
      <c r="L8" s="13"/>
    </row>
    <row r="9" spans="1:12" s="44" customFormat="1" ht="7.5" customHeight="1" x14ac:dyDescent="0.3">
      <c r="A9" s="15"/>
      <c r="B9" s="131"/>
      <c r="C9" s="131"/>
      <c r="D9" s="144"/>
      <c r="E9" s="131"/>
      <c r="F9" s="132"/>
      <c r="G9" s="131"/>
      <c r="H9" s="144"/>
      <c r="I9" s="131"/>
      <c r="J9" s="133"/>
      <c r="K9" s="139"/>
      <c r="L9" s="13"/>
    </row>
    <row r="10" spans="1:12" s="44" customFormat="1" x14ac:dyDescent="0.3">
      <c r="A10" s="15"/>
      <c r="B10" s="135" t="s">
        <v>23</v>
      </c>
      <c r="C10" s="131"/>
      <c r="D10" s="144"/>
      <c r="E10" s="131"/>
      <c r="F10" s="132"/>
      <c r="G10" s="131"/>
      <c r="H10" s="144"/>
      <c r="I10" s="131"/>
      <c r="J10" s="133"/>
      <c r="K10" s="139"/>
      <c r="L10" s="13"/>
    </row>
    <row r="11" spans="1:12" s="44" customFormat="1" ht="7.5" customHeight="1" x14ac:dyDescent="0.3">
      <c r="A11" s="15"/>
      <c r="B11" s="131"/>
      <c r="C11" s="131"/>
      <c r="D11" s="144"/>
      <c r="E11" s="131"/>
      <c r="F11" s="132"/>
      <c r="G11" s="131"/>
      <c r="H11" s="144"/>
      <c r="I11" s="131"/>
      <c r="J11" s="133"/>
      <c r="K11" s="139"/>
      <c r="L11" s="13"/>
    </row>
    <row r="12" spans="1:12" s="44" customFormat="1" x14ac:dyDescent="0.3">
      <c r="A12" s="15"/>
      <c r="B12" s="124" t="s">
        <v>22</v>
      </c>
      <c r="C12" s="131"/>
      <c r="D12" s="144"/>
      <c r="E12" s="131"/>
      <c r="F12" s="132"/>
      <c r="G12" s="131"/>
      <c r="H12" s="144"/>
      <c r="I12" s="131"/>
      <c r="J12" s="143"/>
      <c r="K12" s="145">
        <f>SUM(K13:K14)</f>
        <v>303.45</v>
      </c>
      <c r="L12" s="13"/>
    </row>
    <row r="13" spans="1:12" s="44" customFormat="1" x14ac:dyDescent="0.3">
      <c r="A13" s="15"/>
      <c r="B13" s="136" t="s">
        <v>123</v>
      </c>
      <c r="C13" s="131"/>
      <c r="D13" s="138">
        <v>21</v>
      </c>
      <c r="E13" s="131"/>
      <c r="F13" s="137" t="s">
        <v>122</v>
      </c>
      <c r="G13" s="131"/>
      <c r="H13" s="138">
        <v>12.5</v>
      </c>
      <c r="I13" s="131"/>
      <c r="J13" s="133"/>
      <c r="K13" s="146">
        <f>D13*H13</f>
        <v>262.5</v>
      </c>
      <c r="L13" s="13"/>
    </row>
    <row r="14" spans="1:12" s="44" customFormat="1" x14ac:dyDescent="0.3">
      <c r="A14" s="15"/>
      <c r="B14" s="136" t="s">
        <v>124</v>
      </c>
      <c r="C14" s="131"/>
      <c r="D14" s="138">
        <v>21</v>
      </c>
      <c r="E14" s="131"/>
      <c r="F14" s="137" t="s">
        <v>122</v>
      </c>
      <c r="G14" s="131"/>
      <c r="H14" s="138">
        <v>1.95</v>
      </c>
      <c r="I14" s="131"/>
      <c r="J14" s="133"/>
      <c r="K14" s="146">
        <f>D14*H14</f>
        <v>40.949999999999996</v>
      </c>
      <c r="L14" s="13"/>
    </row>
    <row r="15" spans="1:12" s="44" customFormat="1" ht="7.5" customHeight="1" x14ac:dyDescent="0.3">
      <c r="A15" s="15"/>
      <c r="B15" s="131"/>
      <c r="C15" s="131"/>
      <c r="D15" s="144"/>
      <c r="E15" s="131"/>
      <c r="F15" s="132"/>
      <c r="G15" s="131"/>
      <c r="H15" s="144"/>
      <c r="I15" s="131"/>
      <c r="J15" s="133"/>
      <c r="K15" s="139"/>
      <c r="L15" s="13"/>
    </row>
    <row r="16" spans="1:12" s="44" customFormat="1" x14ac:dyDescent="0.3">
      <c r="A16" s="15"/>
      <c r="B16" s="124" t="s">
        <v>21</v>
      </c>
      <c r="C16" s="131"/>
      <c r="D16" s="144"/>
      <c r="E16" s="131"/>
      <c r="F16" s="132"/>
      <c r="G16" s="131"/>
      <c r="H16" s="144"/>
      <c r="I16" s="131"/>
      <c r="J16" s="143"/>
      <c r="K16" s="145">
        <f>SUM(K17:K23)</f>
        <v>301.55</v>
      </c>
      <c r="L16" s="13"/>
    </row>
    <row r="17" spans="1:12" s="44" customFormat="1" x14ac:dyDescent="0.3">
      <c r="A17" s="15"/>
      <c r="B17" s="136" t="s">
        <v>125</v>
      </c>
      <c r="C17" s="131"/>
      <c r="D17" s="138">
        <v>135</v>
      </c>
      <c r="E17" s="131"/>
      <c r="F17" s="137" t="s">
        <v>38</v>
      </c>
      <c r="G17" s="131"/>
      <c r="H17" s="138">
        <v>0.42</v>
      </c>
      <c r="I17" s="131"/>
      <c r="J17" s="133"/>
      <c r="K17" s="146">
        <f t="shared" ref="K17:K23" si="0">D17*H17</f>
        <v>56.699999999999996</v>
      </c>
      <c r="L17" s="13"/>
    </row>
    <row r="18" spans="1:12" s="44" customFormat="1" x14ac:dyDescent="0.3">
      <c r="A18" s="15"/>
      <c r="B18" s="136" t="s">
        <v>40</v>
      </c>
      <c r="C18" s="131"/>
      <c r="D18" s="138">
        <v>155</v>
      </c>
      <c r="E18" s="131"/>
      <c r="F18" s="137" t="s">
        <v>38</v>
      </c>
      <c r="G18" s="131"/>
      <c r="H18" s="138">
        <v>0.41</v>
      </c>
      <c r="I18" s="131"/>
      <c r="J18" s="133"/>
      <c r="K18" s="146">
        <f t="shared" si="0"/>
        <v>63.55</v>
      </c>
      <c r="L18" s="13"/>
    </row>
    <row r="19" spans="1:12" s="44" customFormat="1" x14ac:dyDescent="0.3">
      <c r="A19" s="15"/>
      <c r="B19" s="136" t="s">
        <v>90</v>
      </c>
      <c r="C19" s="131"/>
      <c r="D19" s="138">
        <v>160</v>
      </c>
      <c r="E19" s="131"/>
      <c r="F19" s="137" t="s">
        <v>38</v>
      </c>
      <c r="G19" s="131"/>
      <c r="H19" s="138">
        <v>0.31</v>
      </c>
      <c r="I19" s="131"/>
      <c r="J19" s="133"/>
      <c r="K19" s="146">
        <f t="shared" si="0"/>
        <v>49.6</v>
      </c>
      <c r="L19" s="13"/>
    </row>
    <row r="20" spans="1:12" s="44" customFormat="1" x14ac:dyDescent="0.3">
      <c r="A20" s="15"/>
      <c r="B20" s="136" t="s">
        <v>60</v>
      </c>
      <c r="C20" s="131"/>
      <c r="D20" s="138">
        <v>80</v>
      </c>
      <c r="E20" s="131"/>
      <c r="F20" s="137" t="s">
        <v>38</v>
      </c>
      <c r="G20" s="131"/>
      <c r="H20" s="138">
        <v>0.22</v>
      </c>
      <c r="I20" s="131"/>
      <c r="J20" s="133"/>
      <c r="K20" s="146">
        <f t="shared" si="0"/>
        <v>17.600000000000001</v>
      </c>
      <c r="L20" s="13"/>
    </row>
    <row r="21" spans="1:12" s="44" customFormat="1" x14ac:dyDescent="0.3">
      <c r="A21" s="15"/>
      <c r="B21" s="136" t="s">
        <v>62</v>
      </c>
      <c r="C21" s="131"/>
      <c r="D21" s="138">
        <v>105</v>
      </c>
      <c r="E21" s="131"/>
      <c r="F21" s="137" t="s">
        <v>38</v>
      </c>
      <c r="G21" s="131"/>
      <c r="H21" s="138">
        <v>0.5</v>
      </c>
      <c r="I21" s="131"/>
      <c r="J21" s="133"/>
      <c r="K21" s="146">
        <f t="shared" si="0"/>
        <v>52.5</v>
      </c>
      <c r="L21" s="13"/>
    </row>
    <row r="22" spans="1:12" s="44" customFormat="1" x14ac:dyDescent="0.3">
      <c r="A22" s="15"/>
      <c r="B22" s="136" t="s">
        <v>63</v>
      </c>
      <c r="C22" s="131"/>
      <c r="D22" s="138">
        <v>45</v>
      </c>
      <c r="E22" s="131"/>
      <c r="F22" s="137" t="s">
        <v>38</v>
      </c>
      <c r="G22" s="131"/>
      <c r="H22" s="138">
        <v>0.48</v>
      </c>
      <c r="I22" s="131"/>
      <c r="J22" s="133"/>
      <c r="K22" s="146">
        <f t="shared" si="0"/>
        <v>21.599999999999998</v>
      </c>
      <c r="L22" s="13"/>
    </row>
    <row r="23" spans="1:12" s="44" customFormat="1" x14ac:dyDescent="0.3">
      <c r="A23" s="15"/>
      <c r="B23" s="136" t="s">
        <v>126</v>
      </c>
      <c r="C23" s="131"/>
      <c r="D23" s="138">
        <v>1</v>
      </c>
      <c r="E23" s="131"/>
      <c r="F23" s="137" t="s">
        <v>42</v>
      </c>
      <c r="G23" s="131"/>
      <c r="H23" s="138">
        <v>40</v>
      </c>
      <c r="I23" s="131"/>
      <c r="J23" s="133"/>
      <c r="K23" s="146">
        <f t="shared" si="0"/>
        <v>40</v>
      </c>
      <c r="L23" s="13"/>
    </row>
    <row r="24" spans="1:12" s="44" customFormat="1" ht="7.5" customHeight="1" x14ac:dyDescent="0.3">
      <c r="A24" s="15"/>
      <c r="B24" s="131"/>
      <c r="C24" s="131"/>
      <c r="D24" s="144"/>
      <c r="E24" s="131"/>
      <c r="F24" s="132"/>
      <c r="G24" s="131"/>
      <c r="H24" s="144"/>
      <c r="I24" s="131"/>
      <c r="J24" s="133"/>
      <c r="K24" s="139"/>
      <c r="L24" s="13"/>
    </row>
    <row r="25" spans="1:12" s="44" customFormat="1" x14ac:dyDescent="0.3">
      <c r="A25" s="15"/>
      <c r="B25" s="124" t="s">
        <v>127</v>
      </c>
      <c r="C25" s="131"/>
      <c r="D25" s="144"/>
      <c r="E25" s="131"/>
      <c r="F25" s="132"/>
      <c r="G25" s="131"/>
      <c r="H25" s="144"/>
      <c r="I25" s="131"/>
      <c r="J25" s="143"/>
      <c r="K25" s="145">
        <f>SUM(K26:K39)</f>
        <v>217.53749999999997</v>
      </c>
      <c r="L25" s="13"/>
    </row>
    <row r="26" spans="1:12" s="44" customFormat="1" x14ac:dyDescent="0.3">
      <c r="A26" s="15"/>
      <c r="B26" s="167" t="s">
        <v>128</v>
      </c>
      <c r="C26" s="131"/>
      <c r="D26" s="138">
        <v>21</v>
      </c>
      <c r="E26" s="131"/>
      <c r="F26" s="137" t="s">
        <v>122</v>
      </c>
      <c r="G26" s="131"/>
      <c r="H26" s="138">
        <v>0.7</v>
      </c>
      <c r="I26" s="131"/>
      <c r="J26" s="133"/>
      <c r="K26" s="146">
        <f t="shared" ref="K26:K33" si="1">D26*H26</f>
        <v>14.7</v>
      </c>
      <c r="L26" s="13"/>
    </row>
    <row r="27" spans="1:12" s="44" customFormat="1" x14ac:dyDescent="0.3">
      <c r="A27" s="15"/>
      <c r="B27" s="167" t="s">
        <v>129</v>
      </c>
      <c r="C27" s="131"/>
      <c r="D27" s="138">
        <v>8</v>
      </c>
      <c r="E27" s="131"/>
      <c r="F27" s="137" t="s">
        <v>64</v>
      </c>
      <c r="G27" s="131"/>
      <c r="H27" s="138">
        <v>1.3</v>
      </c>
      <c r="I27" s="131"/>
      <c r="J27" s="133"/>
      <c r="K27" s="146">
        <f t="shared" si="1"/>
        <v>10.4</v>
      </c>
      <c r="L27" s="13"/>
    </row>
    <row r="28" spans="1:12" s="44" customFormat="1" x14ac:dyDescent="0.3">
      <c r="A28" s="15"/>
      <c r="B28" s="167" t="s">
        <v>165</v>
      </c>
      <c r="C28" s="131"/>
      <c r="D28" s="138">
        <v>3.2</v>
      </c>
      <c r="E28" s="131"/>
      <c r="F28" s="137" t="s">
        <v>64</v>
      </c>
      <c r="G28" s="131"/>
      <c r="H28" s="138">
        <v>9.25</v>
      </c>
      <c r="I28" s="131"/>
      <c r="J28" s="133"/>
      <c r="K28" s="146">
        <f t="shared" si="1"/>
        <v>29.6</v>
      </c>
      <c r="L28" s="13"/>
    </row>
    <row r="29" spans="1:12" s="44" customFormat="1" x14ac:dyDescent="0.3">
      <c r="A29" s="15"/>
      <c r="B29" s="167" t="s">
        <v>111</v>
      </c>
      <c r="C29" s="131"/>
      <c r="D29" s="138">
        <v>0.75</v>
      </c>
      <c r="E29" s="131"/>
      <c r="F29" s="137" t="s">
        <v>38</v>
      </c>
      <c r="G29" s="131"/>
      <c r="H29" s="138">
        <v>14.35</v>
      </c>
      <c r="I29" s="131"/>
      <c r="J29" s="133"/>
      <c r="K29" s="146">
        <f t="shared" si="1"/>
        <v>10.762499999999999</v>
      </c>
      <c r="L29" s="13"/>
    </row>
    <row r="30" spans="1:12" s="44" customFormat="1" x14ac:dyDescent="0.3">
      <c r="A30" s="15"/>
      <c r="B30" s="167" t="s">
        <v>166</v>
      </c>
      <c r="C30" s="131"/>
      <c r="D30" s="138">
        <v>18</v>
      </c>
      <c r="E30" s="131"/>
      <c r="F30" s="137" t="s">
        <v>64</v>
      </c>
      <c r="G30" s="131"/>
      <c r="H30" s="138">
        <v>0.95</v>
      </c>
      <c r="I30" s="131"/>
      <c r="J30" s="133"/>
      <c r="K30" s="146">
        <f t="shared" si="1"/>
        <v>17.099999999999998</v>
      </c>
      <c r="L30" s="13"/>
    </row>
    <row r="31" spans="1:12" s="44" customFormat="1" x14ac:dyDescent="0.3">
      <c r="A31" s="15"/>
      <c r="B31" s="167" t="s">
        <v>177</v>
      </c>
      <c r="C31" s="131"/>
      <c r="D31" s="138">
        <v>2</v>
      </c>
      <c r="E31" s="131"/>
      <c r="F31" s="137" t="s">
        <v>41</v>
      </c>
      <c r="G31" s="131"/>
      <c r="H31" s="138">
        <v>4.6500000000000004</v>
      </c>
      <c r="I31" s="131"/>
      <c r="J31" s="133"/>
      <c r="K31" s="146">
        <f t="shared" si="1"/>
        <v>9.3000000000000007</v>
      </c>
      <c r="L31" s="13"/>
    </row>
    <row r="32" spans="1:12" s="44" customFormat="1" x14ac:dyDescent="0.3">
      <c r="A32" s="15"/>
      <c r="B32" s="167" t="s">
        <v>132</v>
      </c>
      <c r="C32" s="131"/>
      <c r="D32" s="138">
        <v>8</v>
      </c>
      <c r="E32" s="131"/>
      <c r="F32" s="137" t="s">
        <v>64</v>
      </c>
      <c r="G32" s="131"/>
      <c r="H32" s="138">
        <v>1.2</v>
      </c>
      <c r="I32" s="131"/>
      <c r="J32" s="133"/>
      <c r="K32" s="146">
        <f t="shared" si="1"/>
        <v>9.6</v>
      </c>
      <c r="L32" s="13"/>
    </row>
    <row r="33" spans="1:12" s="44" customFormat="1" x14ac:dyDescent="0.3">
      <c r="A33" s="15"/>
      <c r="B33" s="167" t="s">
        <v>178</v>
      </c>
      <c r="C33" s="131"/>
      <c r="D33" s="138">
        <v>1.5</v>
      </c>
      <c r="E33" s="131"/>
      <c r="F33" s="137" t="s">
        <v>41</v>
      </c>
      <c r="G33" s="131"/>
      <c r="H33" s="138">
        <v>4.75</v>
      </c>
      <c r="I33" s="131"/>
      <c r="J33" s="133"/>
      <c r="K33" s="146">
        <f t="shared" si="1"/>
        <v>7.125</v>
      </c>
      <c r="L33" s="13"/>
    </row>
    <row r="34" spans="1:12" s="44" customFormat="1" x14ac:dyDescent="0.3">
      <c r="A34" s="15"/>
      <c r="B34" s="167" t="s">
        <v>179</v>
      </c>
      <c r="C34" s="131"/>
      <c r="D34" s="138">
        <v>8</v>
      </c>
      <c r="E34" s="131"/>
      <c r="F34" s="137" t="s">
        <v>64</v>
      </c>
      <c r="G34" s="131"/>
      <c r="H34" s="138">
        <v>2.5</v>
      </c>
      <c r="I34" s="131"/>
      <c r="J34" s="133"/>
      <c r="K34" s="146">
        <f>D34*H34</f>
        <v>20</v>
      </c>
      <c r="L34" s="13"/>
    </row>
    <row r="35" spans="1:12" s="44" customFormat="1" x14ac:dyDescent="0.3">
      <c r="A35" s="15"/>
      <c r="B35" s="167" t="s">
        <v>180</v>
      </c>
      <c r="C35" s="131"/>
      <c r="D35" s="138">
        <v>1.6</v>
      </c>
      <c r="E35" s="131"/>
      <c r="F35" s="137" t="s">
        <v>136</v>
      </c>
      <c r="G35" s="131"/>
      <c r="H35" s="138">
        <v>9.5</v>
      </c>
      <c r="I35" s="131"/>
      <c r="J35" s="133"/>
      <c r="K35" s="146">
        <f>D35*H35</f>
        <v>15.200000000000001</v>
      </c>
      <c r="L35" s="13"/>
    </row>
    <row r="36" spans="1:12" s="44" customFormat="1" x14ac:dyDescent="0.3">
      <c r="A36" s="15"/>
      <c r="B36" s="167" t="s">
        <v>167</v>
      </c>
      <c r="C36" s="131"/>
      <c r="D36" s="138">
        <v>7</v>
      </c>
      <c r="E36" s="131"/>
      <c r="F36" s="137" t="s">
        <v>64</v>
      </c>
      <c r="G36" s="131"/>
      <c r="H36" s="138">
        <v>2.2000000000000002</v>
      </c>
      <c r="I36" s="131"/>
      <c r="J36" s="133"/>
      <c r="K36" s="146">
        <f t="shared" ref="K36:K38" si="2">D36*H36</f>
        <v>15.400000000000002</v>
      </c>
      <c r="L36" s="13"/>
    </row>
    <row r="37" spans="1:12" s="44" customFormat="1" x14ac:dyDescent="0.3">
      <c r="A37" s="15"/>
      <c r="B37" s="167" t="s">
        <v>168</v>
      </c>
      <c r="C37" s="131"/>
      <c r="D37" s="138">
        <v>6</v>
      </c>
      <c r="E37" s="131"/>
      <c r="F37" s="137" t="s">
        <v>64</v>
      </c>
      <c r="G37" s="131"/>
      <c r="H37" s="138">
        <v>1.35</v>
      </c>
      <c r="I37" s="131"/>
      <c r="J37" s="133"/>
      <c r="K37" s="146">
        <f t="shared" si="2"/>
        <v>8.1000000000000014</v>
      </c>
      <c r="L37" s="13"/>
    </row>
    <row r="38" spans="1:12" s="44" customFormat="1" x14ac:dyDescent="0.3">
      <c r="A38" s="15"/>
      <c r="B38" s="167" t="s">
        <v>169</v>
      </c>
      <c r="C38" s="131"/>
      <c r="D38" s="138">
        <v>5.5</v>
      </c>
      <c r="E38" s="131"/>
      <c r="F38" s="137" t="s">
        <v>64</v>
      </c>
      <c r="G38" s="131"/>
      <c r="H38" s="138">
        <v>6.5</v>
      </c>
      <c r="I38" s="131"/>
      <c r="J38" s="133"/>
      <c r="K38" s="146">
        <f t="shared" si="2"/>
        <v>35.75</v>
      </c>
      <c r="L38" s="13"/>
    </row>
    <row r="39" spans="1:12" s="44" customFormat="1" x14ac:dyDescent="0.3">
      <c r="A39" s="15"/>
      <c r="B39" s="167" t="s">
        <v>139</v>
      </c>
      <c r="C39" s="131"/>
      <c r="D39" s="138">
        <v>2</v>
      </c>
      <c r="E39" s="131"/>
      <c r="F39" s="137" t="s">
        <v>41</v>
      </c>
      <c r="G39" s="131"/>
      <c r="H39" s="138">
        <v>7.25</v>
      </c>
      <c r="I39" s="131"/>
      <c r="J39" s="133"/>
      <c r="K39" s="146">
        <f>D39*H39</f>
        <v>14.5</v>
      </c>
      <c r="L39" s="13"/>
    </row>
    <row r="40" spans="1:12" s="44" customFormat="1" ht="7.5" customHeight="1" x14ac:dyDescent="0.3">
      <c r="A40" s="15"/>
      <c r="B40" s="131"/>
      <c r="C40" s="131"/>
      <c r="D40" s="144"/>
      <c r="E40" s="131"/>
      <c r="F40" s="132"/>
      <c r="G40" s="131"/>
      <c r="H40" s="144"/>
      <c r="I40" s="131"/>
      <c r="J40" s="133"/>
      <c r="K40" s="139"/>
      <c r="L40" s="13"/>
    </row>
    <row r="41" spans="1:12" s="44" customFormat="1" x14ac:dyDescent="0.3">
      <c r="A41" s="15"/>
      <c r="B41" s="124" t="s">
        <v>140</v>
      </c>
      <c r="C41" s="131"/>
      <c r="D41" s="144"/>
      <c r="E41" s="131"/>
      <c r="F41" s="132"/>
      <c r="G41" s="131"/>
      <c r="H41" s="144"/>
      <c r="I41" s="131"/>
      <c r="J41" s="143"/>
      <c r="K41" s="145">
        <f>SUM(K42:K45)</f>
        <v>58</v>
      </c>
      <c r="L41" s="13"/>
    </row>
    <row r="42" spans="1:12" s="44" customFormat="1" x14ac:dyDescent="0.3">
      <c r="A42" s="15"/>
      <c r="B42" s="136" t="s">
        <v>142</v>
      </c>
      <c r="C42" s="131"/>
      <c r="D42" s="138">
        <v>1</v>
      </c>
      <c r="E42" s="131"/>
      <c r="F42" s="137" t="s">
        <v>42</v>
      </c>
      <c r="G42" s="131"/>
      <c r="H42" s="138">
        <v>7.5</v>
      </c>
      <c r="I42" s="131"/>
      <c r="J42" s="133"/>
      <c r="K42" s="146">
        <f>D42*H42</f>
        <v>7.5</v>
      </c>
      <c r="L42" s="13"/>
    </row>
    <row r="43" spans="1:12" s="44" customFormat="1" x14ac:dyDescent="0.3">
      <c r="A43" s="15"/>
      <c r="B43" s="136" t="s">
        <v>143</v>
      </c>
      <c r="C43" s="131"/>
      <c r="D43" s="138">
        <v>1</v>
      </c>
      <c r="E43" s="131"/>
      <c r="F43" s="137" t="s">
        <v>42</v>
      </c>
      <c r="G43" s="131"/>
      <c r="H43" s="138">
        <v>6.5</v>
      </c>
      <c r="I43" s="131"/>
      <c r="J43" s="133"/>
      <c r="K43" s="146">
        <f t="shared" ref="K43:K44" si="3">D43*H43</f>
        <v>6.5</v>
      </c>
      <c r="L43" s="13"/>
    </row>
    <row r="44" spans="1:12" s="44" customFormat="1" x14ac:dyDescent="0.3">
      <c r="A44" s="15"/>
      <c r="B44" s="136" t="s">
        <v>144</v>
      </c>
      <c r="C44" s="131"/>
      <c r="D44" s="138">
        <v>2</v>
      </c>
      <c r="E44" s="131"/>
      <c r="F44" s="137" t="s">
        <v>42</v>
      </c>
      <c r="G44" s="131"/>
      <c r="H44" s="138">
        <v>9</v>
      </c>
      <c r="I44" s="131"/>
      <c r="J44" s="133"/>
      <c r="K44" s="146">
        <f t="shared" si="3"/>
        <v>18</v>
      </c>
      <c r="L44" s="13"/>
    </row>
    <row r="45" spans="1:12" s="44" customFormat="1" x14ac:dyDescent="0.3">
      <c r="A45" s="15"/>
      <c r="B45" s="136" t="s">
        <v>145</v>
      </c>
      <c r="C45" s="131"/>
      <c r="D45" s="138">
        <v>1</v>
      </c>
      <c r="E45" s="131"/>
      <c r="F45" s="137" t="s">
        <v>42</v>
      </c>
      <c r="G45" s="131"/>
      <c r="H45" s="138">
        <v>26</v>
      </c>
      <c r="I45" s="131"/>
      <c r="J45" s="133"/>
      <c r="K45" s="146">
        <f>D45*H45</f>
        <v>26</v>
      </c>
      <c r="L45" s="13"/>
    </row>
    <row r="46" spans="1:12" s="44" customFormat="1" ht="7.5" customHeight="1" x14ac:dyDescent="0.3">
      <c r="A46" s="15"/>
      <c r="B46" s="131"/>
      <c r="C46" s="131"/>
      <c r="D46" s="144"/>
      <c r="E46" s="131"/>
      <c r="F46" s="132"/>
      <c r="G46" s="131"/>
      <c r="H46" s="144"/>
      <c r="I46" s="131"/>
      <c r="J46" s="133"/>
      <c r="K46" s="139"/>
      <c r="L46" s="13"/>
    </row>
    <row r="47" spans="1:12" s="44" customFormat="1" x14ac:dyDescent="0.3">
      <c r="A47" s="15"/>
      <c r="B47" s="124" t="s">
        <v>146</v>
      </c>
      <c r="C47" s="131"/>
      <c r="D47" s="144"/>
      <c r="E47" s="131"/>
      <c r="F47" s="132"/>
      <c r="G47" s="131"/>
      <c r="H47" s="144"/>
      <c r="I47" s="131"/>
      <c r="J47" s="143"/>
      <c r="K47" s="145">
        <f>SUM(K48:K50)</f>
        <v>72.039999999999992</v>
      </c>
      <c r="L47" s="13"/>
    </row>
    <row r="48" spans="1:12" s="44" customFormat="1" x14ac:dyDescent="0.3">
      <c r="A48" s="15"/>
      <c r="B48" s="136" t="s">
        <v>94</v>
      </c>
      <c r="C48" s="131"/>
      <c r="D48" s="138">
        <v>1</v>
      </c>
      <c r="E48" s="131"/>
      <c r="F48" s="137" t="s">
        <v>42</v>
      </c>
      <c r="G48" s="131"/>
      <c r="H48" s="138">
        <v>15</v>
      </c>
      <c r="I48" s="131"/>
      <c r="J48" s="133"/>
      <c r="K48" s="146">
        <f>D48*H48</f>
        <v>15</v>
      </c>
      <c r="L48" s="13"/>
    </row>
    <row r="49" spans="1:12" s="44" customFormat="1" x14ac:dyDescent="0.3">
      <c r="A49" s="15"/>
      <c r="B49" s="136" t="s">
        <v>147</v>
      </c>
      <c r="C49" s="131"/>
      <c r="D49" s="138">
        <v>23</v>
      </c>
      <c r="E49" s="131"/>
      <c r="F49" s="137" t="s">
        <v>148</v>
      </c>
      <c r="G49" s="131"/>
      <c r="H49" s="138">
        <v>0.55000000000000004</v>
      </c>
      <c r="I49" s="131"/>
      <c r="J49" s="133"/>
      <c r="K49" s="146">
        <f>D49*H49</f>
        <v>12.65</v>
      </c>
      <c r="L49" s="13"/>
    </row>
    <row r="50" spans="1:12" s="44" customFormat="1" x14ac:dyDescent="0.3">
      <c r="A50" s="15"/>
      <c r="B50" s="136" t="s">
        <v>149</v>
      </c>
      <c r="C50" s="131"/>
      <c r="D50" s="138">
        <v>23</v>
      </c>
      <c r="E50" s="131"/>
      <c r="F50" s="137" t="s">
        <v>148</v>
      </c>
      <c r="G50" s="131"/>
      <c r="H50" s="138">
        <v>1.93</v>
      </c>
      <c r="I50" s="131"/>
      <c r="J50" s="133"/>
      <c r="K50" s="146">
        <f>D50*H50</f>
        <v>44.39</v>
      </c>
      <c r="L50" s="13"/>
    </row>
    <row r="51" spans="1:12" s="44" customFormat="1" ht="7.5" customHeight="1" x14ac:dyDescent="0.3">
      <c r="A51" s="15"/>
      <c r="B51" s="147"/>
      <c r="C51" s="131"/>
      <c r="D51" s="141"/>
      <c r="E51" s="131"/>
      <c r="F51" s="142"/>
      <c r="G51" s="131"/>
      <c r="H51" s="141"/>
      <c r="I51" s="131"/>
      <c r="J51" s="133"/>
      <c r="K51" s="139"/>
      <c r="L51" s="13"/>
    </row>
    <row r="52" spans="1:12" s="44" customFormat="1" x14ac:dyDescent="0.3">
      <c r="A52" s="15"/>
      <c r="B52" s="124" t="s">
        <v>20</v>
      </c>
      <c r="C52" s="131"/>
      <c r="D52" s="144"/>
      <c r="E52" s="131"/>
      <c r="F52" s="132"/>
      <c r="G52" s="131"/>
      <c r="H52" s="144"/>
      <c r="I52" s="131"/>
      <c r="J52" s="143"/>
      <c r="K52" s="145">
        <f>SUM(K53:K57)</f>
        <v>148.6105</v>
      </c>
      <c r="L52" s="13"/>
    </row>
    <row r="53" spans="1:12" s="44" customFormat="1" x14ac:dyDescent="0.3">
      <c r="A53" s="15"/>
      <c r="B53" s="136" t="s">
        <v>43</v>
      </c>
      <c r="C53" s="131"/>
      <c r="D53" s="138">
        <v>4.51</v>
      </c>
      <c r="E53" s="131"/>
      <c r="F53" s="137" t="s">
        <v>48</v>
      </c>
      <c r="G53" s="131"/>
      <c r="H53" s="138">
        <v>3.15</v>
      </c>
      <c r="I53" s="131"/>
      <c r="J53" s="133"/>
      <c r="K53" s="146">
        <f>D53*H53</f>
        <v>14.206499999999998</v>
      </c>
      <c r="L53" s="13"/>
    </row>
    <row r="54" spans="1:12" s="44" customFormat="1" x14ac:dyDescent="0.3">
      <c r="A54" s="15"/>
      <c r="B54" s="136" t="s">
        <v>150</v>
      </c>
      <c r="C54" s="131"/>
      <c r="D54" s="138">
        <v>21.3</v>
      </c>
      <c r="E54" s="131"/>
      <c r="F54" s="137" t="s">
        <v>48</v>
      </c>
      <c r="G54" s="131"/>
      <c r="H54" s="138">
        <v>2.9</v>
      </c>
      <c r="I54" s="131"/>
      <c r="J54" s="133"/>
      <c r="K54" s="146">
        <f>D54*H54</f>
        <v>61.77</v>
      </c>
      <c r="L54" s="13"/>
    </row>
    <row r="55" spans="1:12" s="44" customFormat="1" x14ac:dyDescent="0.3">
      <c r="A55" s="15"/>
      <c r="B55" s="136" t="s">
        <v>45</v>
      </c>
      <c r="C55" s="131"/>
      <c r="D55" s="138">
        <v>1.91</v>
      </c>
      <c r="E55" s="131"/>
      <c r="F55" s="137" t="s">
        <v>48</v>
      </c>
      <c r="G55" s="131"/>
      <c r="H55" s="138">
        <v>3.4</v>
      </c>
      <c r="I55" s="131"/>
      <c r="J55" s="133"/>
      <c r="K55" s="146">
        <f>D55*H55</f>
        <v>6.4939999999999998</v>
      </c>
      <c r="L55" s="13"/>
    </row>
    <row r="56" spans="1:12" s="44" customFormat="1" x14ac:dyDescent="0.3">
      <c r="A56" s="15"/>
      <c r="B56" s="136" t="s">
        <v>46</v>
      </c>
      <c r="C56" s="131"/>
      <c r="D56" s="138">
        <v>1</v>
      </c>
      <c r="E56" s="131"/>
      <c r="F56" s="137" t="s">
        <v>49</v>
      </c>
      <c r="G56" s="131"/>
      <c r="H56" s="138">
        <v>11.15</v>
      </c>
      <c r="I56" s="131"/>
      <c r="J56" s="133"/>
      <c r="K56" s="146">
        <f>D56*H56</f>
        <v>11.15</v>
      </c>
      <c r="L56" s="13"/>
    </row>
    <row r="57" spans="1:12" s="44" customFormat="1" x14ac:dyDescent="0.3">
      <c r="A57" s="15"/>
      <c r="B57" s="136" t="s">
        <v>151</v>
      </c>
      <c r="C57" s="131"/>
      <c r="D57" s="138">
        <v>1</v>
      </c>
      <c r="E57" s="131"/>
      <c r="F57" s="137" t="s">
        <v>49</v>
      </c>
      <c r="G57" s="131"/>
      <c r="H57" s="138">
        <v>54.99</v>
      </c>
      <c r="I57" s="131"/>
      <c r="J57" s="133"/>
      <c r="K57" s="146">
        <f>D57*H57</f>
        <v>54.99</v>
      </c>
      <c r="L57" s="13"/>
    </row>
    <row r="58" spans="1:12" s="44" customFormat="1" ht="7.5" customHeight="1" x14ac:dyDescent="0.3">
      <c r="A58" s="15"/>
      <c r="B58" s="147"/>
      <c r="C58" s="131"/>
      <c r="D58" s="141"/>
      <c r="E58" s="131"/>
      <c r="F58" s="142"/>
      <c r="G58" s="131"/>
      <c r="H58" s="141"/>
      <c r="I58" s="131"/>
      <c r="J58" s="133"/>
      <c r="K58" s="139"/>
      <c r="L58" s="13"/>
    </row>
    <row r="59" spans="1:12" s="44" customFormat="1" x14ac:dyDescent="0.3">
      <c r="A59" s="15"/>
      <c r="B59" s="124" t="s">
        <v>19</v>
      </c>
      <c r="C59" s="131"/>
      <c r="D59" s="144"/>
      <c r="E59" s="131"/>
      <c r="F59" s="132"/>
      <c r="G59" s="131"/>
      <c r="H59" s="144"/>
      <c r="I59" s="131"/>
      <c r="J59" s="143"/>
      <c r="K59" s="145">
        <f>SUM(K60:K64)</f>
        <v>200.95650000000001</v>
      </c>
      <c r="L59" s="13"/>
    </row>
    <row r="60" spans="1:12" s="44" customFormat="1" x14ac:dyDescent="0.3">
      <c r="A60" s="15"/>
      <c r="B60" s="136" t="s">
        <v>50</v>
      </c>
      <c r="C60" s="131"/>
      <c r="D60" s="138">
        <v>4.03</v>
      </c>
      <c r="E60" s="131"/>
      <c r="F60" s="137" t="s">
        <v>51</v>
      </c>
      <c r="G60" s="131"/>
      <c r="H60" s="138">
        <v>22.5</v>
      </c>
      <c r="I60" s="131"/>
      <c r="J60" s="133"/>
      <c r="K60" s="146">
        <f>D60*H60</f>
        <v>90.675000000000011</v>
      </c>
      <c r="L60" s="13"/>
    </row>
    <row r="61" spans="1:12" s="44" customFormat="1" x14ac:dyDescent="0.3">
      <c r="A61" s="15"/>
      <c r="B61" s="136" t="s">
        <v>152</v>
      </c>
      <c r="C61" s="131"/>
      <c r="D61" s="138">
        <v>1.86</v>
      </c>
      <c r="E61" s="131"/>
      <c r="F61" s="137" t="s">
        <v>51</v>
      </c>
      <c r="G61" s="131"/>
      <c r="H61" s="138">
        <v>17.55</v>
      </c>
      <c r="I61" s="131"/>
      <c r="J61" s="133"/>
      <c r="K61" s="146">
        <f t="shared" ref="K61:K62" si="4">D61*H61</f>
        <v>32.643000000000001</v>
      </c>
      <c r="L61" s="13"/>
    </row>
    <row r="62" spans="1:12" s="44" customFormat="1" x14ac:dyDescent="0.3">
      <c r="A62" s="15"/>
      <c r="B62" s="136" t="s">
        <v>153</v>
      </c>
      <c r="C62" s="131"/>
      <c r="D62" s="138">
        <v>0.92</v>
      </c>
      <c r="E62" s="131"/>
      <c r="F62" s="137" t="s">
        <v>51</v>
      </c>
      <c r="G62" s="131"/>
      <c r="H62" s="138">
        <v>22.5</v>
      </c>
      <c r="I62" s="131"/>
      <c r="J62" s="133"/>
      <c r="K62" s="146">
        <f t="shared" si="4"/>
        <v>20.7</v>
      </c>
      <c r="L62" s="13"/>
    </row>
    <row r="63" spans="1:12" s="44" customFormat="1" x14ac:dyDescent="0.3">
      <c r="A63" s="15"/>
      <c r="B63" s="136" t="s">
        <v>107</v>
      </c>
      <c r="C63" s="131"/>
      <c r="D63" s="138">
        <v>0.76</v>
      </c>
      <c r="E63" s="131"/>
      <c r="F63" s="137" t="s">
        <v>51</v>
      </c>
      <c r="G63" s="131"/>
      <c r="H63" s="138">
        <v>22.5</v>
      </c>
      <c r="I63" s="131"/>
      <c r="J63" s="133"/>
      <c r="K63" s="146">
        <f>D63*H63</f>
        <v>17.100000000000001</v>
      </c>
      <c r="L63" s="13"/>
    </row>
    <row r="64" spans="1:12" s="44" customFormat="1" x14ac:dyDescent="0.3">
      <c r="A64" s="15"/>
      <c r="B64" s="136" t="s">
        <v>66</v>
      </c>
      <c r="C64" s="131"/>
      <c r="D64" s="138">
        <v>2.27</v>
      </c>
      <c r="E64" s="131"/>
      <c r="F64" s="137" t="s">
        <v>51</v>
      </c>
      <c r="G64" s="131"/>
      <c r="H64" s="138">
        <v>17.55</v>
      </c>
      <c r="I64" s="131"/>
      <c r="J64" s="133"/>
      <c r="K64" s="146">
        <f>D64*H64</f>
        <v>39.838500000000003</v>
      </c>
      <c r="L64" s="13"/>
    </row>
    <row r="65" spans="1:12" s="44" customFormat="1" ht="7.5" customHeight="1" x14ac:dyDescent="0.3">
      <c r="A65" s="15"/>
      <c r="B65" s="147"/>
      <c r="C65" s="131"/>
      <c r="D65" s="141"/>
      <c r="E65" s="131"/>
      <c r="F65" s="142"/>
      <c r="G65" s="131"/>
      <c r="H65" s="141"/>
      <c r="I65" s="131"/>
      <c r="J65" s="133"/>
      <c r="K65" s="139"/>
      <c r="L65" s="13"/>
    </row>
    <row r="66" spans="1:12" s="44" customFormat="1" x14ac:dyDescent="0.3">
      <c r="A66" s="15"/>
      <c r="B66" s="124" t="s">
        <v>154</v>
      </c>
      <c r="C66" s="131"/>
      <c r="D66" s="144"/>
      <c r="E66" s="131"/>
      <c r="F66" s="132"/>
      <c r="G66" s="131"/>
      <c r="H66" s="144"/>
      <c r="I66" s="131"/>
      <c r="J66" s="143"/>
      <c r="K66" s="145">
        <f>SUM(K67:K69)</f>
        <v>62.415000000000006</v>
      </c>
      <c r="L66" s="13"/>
    </row>
    <row r="67" spans="1:12" s="44" customFormat="1" x14ac:dyDescent="0.3">
      <c r="A67" s="15"/>
      <c r="B67" s="136" t="s">
        <v>155</v>
      </c>
      <c r="C67" s="131"/>
      <c r="D67" s="138">
        <v>365</v>
      </c>
      <c r="E67" s="131"/>
      <c r="F67" s="137" t="s">
        <v>122</v>
      </c>
      <c r="G67" s="131"/>
      <c r="H67" s="165">
        <v>0.13400000000000001</v>
      </c>
      <c r="I67" s="131"/>
      <c r="J67" s="133"/>
      <c r="K67" s="146">
        <f>D67*H67</f>
        <v>48.910000000000004</v>
      </c>
      <c r="L67" s="13"/>
    </row>
    <row r="68" spans="1:12" s="44" customFormat="1" x14ac:dyDescent="0.3">
      <c r="A68" s="15"/>
      <c r="B68" s="136" t="s">
        <v>156</v>
      </c>
      <c r="C68" s="131"/>
      <c r="D68" s="138">
        <v>365</v>
      </c>
      <c r="E68" s="131"/>
      <c r="F68" s="137" t="s">
        <v>122</v>
      </c>
      <c r="G68" s="131"/>
      <c r="H68" s="165">
        <v>3.6999999999999998E-2</v>
      </c>
      <c r="I68" s="131"/>
      <c r="J68" s="133"/>
      <c r="K68" s="146">
        <f>D68*H68</f>
        <v>13.504999999999999</v>
      </c>
      <c r="L68" s="13"/>
    </row>
    <row r="69" spans="1:12" s="44" customFormat="1" ht="7.5" customHeight="1" x14ac:dyDescent="0.3">
      <c r="A69" s="15"/>
      <c r="B69" s="131"/>
      <c r="C69" s="131"/>
      <c r="D69" s="144"/>
      <c r="E69" s="131"/>
      <c r="F69" s="132"/>
      <c r="G69" s="131"/>
      <c r="H69" s="144"/>
      <c r="I69" s="131"/>
      <c r="J69" s="133"/>
      <c r="K69" s="139"/>
      <c r="L69" s="13"/>
    </row>
    <row r="70" spans="1:12" s="44" customFormat="1" x14ac:dyDescent="0.3">
      <c r="A70" s="15"/>
      <c r="B70" s="124" t="s">
        <v>18</v>
      </c>
      <c r="C70" s="131"/>
      <c r="D70" s="144"/>
      <c r="E70" s="131"/>
      <c r="F70" s="132"/>
      <c r="G70" s="131"/>
      <c r="H70" s="144"/>
      <c r="I70" s="131"/>
      <c r="J70" s="143"/>
      <c r="K70" s="145">
        <f>SUM(K71:K72)</f>
        <v>134.22</v>
      </c>
      <c r="L70" s="13"/>
    </row>
    <row r="71" spans="1:12" s="44" customFormat="1" x14ac:dyDescent="0.3">
      <c r="A71" s="15"/>
      <c r="B71" s="136" t="s">
        <v>58</v>
      </c>
      <c r="C71" s="131"/>
      <c r="D71" s="138">
        <v>1</v>
      </c>
      <c r="E71" s="131"/>
      <c r="F71" s="137" t="s">
        <v>42</v>
      </c>
      <c r="G71" s="131"/>
      <c r="H71" s="138">
        <v>75</v>
      </c>
      <c r="I71" s="131"/>
      <c r="J71" s="133"/>
      <c r="K71" s="146">
        <f>D71*H71</f>
        <v>75</v>
      </c>
      <c r="L71" s="13"/>
    </row>
    <row r="72" spans="1:12" s="44" customFormat="1" x14ac:dyDescent="0.3">
      <c r="A72" s="15"/>
      <c r="B72" s="136" t="s">
        <v>157</v>
      </c>
      <c r="C72" s="131"/>
      <c r="D72" s="138">
        <v>329</v>
      </c>
      <c r="E72" s="131"/>
      <c r="F72" s="137" t="s">
        <v>122</v>
      </c>
      <c r="G72" s="131"/>
      <c r="H72" s="138">
        <v>0.18</v>
      </c>
      <c r="I72" s="131"/>
      <c r="J72" s="133"/>
      <c r="K72" s="146">
        <f>D72*H72</f>
        <v>59.22</v>
      </c>
      <c r="L72" s="13"/>
    </row>
    <row r="73" spans="1:12" s="44" customFormat="1" ht="7.5" customHeight="1" x14ac:dyDescent="0.3">
      <c r="A73" s="15"/>
      <c r="B73" s="131"/>
      <c r="C73" s="131"/>
      <c r="D73" s="131"/>
      <c r="E73" s="131"/>
      <c r="F73" s="132"/>
      <c r="G73" s="131"/>
      <c r="H73" s="148"/>
      <c r="I73" s="131"/>
      <c r="J73" s="133"/>
      <c r="K73" s="139"/>
      <c r="L73" s="13"/>
    </row>
    <row r="74" spans="1:12" s="44" customFormat="1" x14ac:dyDescent="0.3">
      <c r="A74" s="15"/>
      <c r="B74" s="149" t="s">
        <v>181</v>
      </c>
      <c r="E74" s="131"/>
      <c r="F74" s="132"/>
      <c r="G74" s="131"/>
      <c r="H74" s="131"/>
      <c r="I74" s="131"/>
      <c r="J74" s="133"/>
      <c r="K74" s="166">
        <v>50.23</v>
      </c>
      <c r="L74" s="13"/>
    </row>
    <row r="75" spans="1:12" s="44" customFormat="1" ht="7.5" customHeight="1" x14ac:dyDescent="0.3">
      <c r="A75" s="15"/>
      <c r="B75" s="131"/>
      <c r="C75" s="131"/>
      <c r="D75" s="131"/>
      <c r="E75" s="131"/>
      <c r="F75" s="132"/>
      <c r="G75" s="131"/>
      <c r="H75" s="131"/>
      <c r="I75" s="131"/>
      <c r="J75" s="133"/>
      <c r="K75" s="139"/>
      <c r="L75" s="13"/>
    </row>
    <row r="76" spans="1:12" s="44" customFormat="1" x14ac:dyDescent="0.3">
      <c r="A76" s="15"/>
      <c r="B76" s="124" t="s">
        <v>17</v>
      </c>
      <c r="C76" s="131"/>
      <c r="D76" s="131"/>
      <c r="E76" s="131"/>
      <c r="F76" s="132"/>
      <c r="G76" s="131"/>
      <c r="H76" s="131"/>
      <c r="I76" s="131"/>
      <c r="J76" s="143"/>
      <c r="K76" s="63">
        <f>SUM(K12:K74)-(K12+K16+K25+K41+K47+K52+K59+K66+K70)</f>
        <v>1549.009499999999</v>
      </c>
      <c r="L76" s="13"/>
    </row>
    <row r="77" spans="1:12" s="44" customFormat="1" x14ac:dyDescent="0.3">
      <c r="A77" s="15"/>
      <c r="B77" s="124" t="s">
        <v>16</v>
      </c>
      <c r="C77" s="131"/>
      <c r="D77" s="131"/>
      <c r="E77" s="131"/>
      <c r="F77" s="132"/>
      <c r="G77" s="131"/>
      <c r="H77" s="131"/>
      <c r="I77" s="131"/>
      <c r="J77" s="143"/>
      <c r="K77" s="64">
        <f>K76/D7</f>
        <v>4.243861643835614</v>
      </c>
      <c r="L77" s="13"/>
    </row>
    <row r="78" spans="1:12" s="44" customFormat="1" ht="7.5" customHeight="1" x14ac:dyDescent="0.3">
      <c r="A78" s="15"/>
      <c r="B78" s="131"/>
      <c r="C78" s="131"/>
      <c r="D78" s="131"/>
      <c r="E78" s="131"/>
      <c r="F78" s="132"/>
      <c r="G78" s="131"/>
      <c r="H78" s="131"/>
      <c r="I78" s="131"/>
      <c r="J78" s="133"/>
      <c r="K78" s="139"/>
      <c r="L78" s="13"/>
    </row>
    <row r="79" spans="1:12" s="44" customFormat="1" ht="18" thickBot="1" x14ac:dyDescent="0.35">
      <c r="A79" s="15"/>
      <c r="B79" s="124" t="s">
        <v>59</v>
      </c>
      <c r="C79" s="124"/>
      <c r="D79" s="124"/>
      <c r="E79" s="124"/>
      <c r="F79" s="127"/>
      <c r="G79" s="124"/>
      <c r="H79" s="124"/>
      <c r="I79" s="124"/>
      <c r="J79" s="143"/>
      <c r="K79" s="65">
        <f>K8-K76</f>
        <v>1188.490500000001</v>
      </c>
      <c r="L79" s="13"/>
    </row>
    <row r="80" spans="1:12" s="44" customFormat="1" ht="18.600000000000001" thickTop="1" thickBot="1" x14ac:dyDescent="0.35">
      <c r="A80" s="19"/>
      <c r="B80" s="117"/>
      <c r="C80" s="117"/>
      <c r="D80" s="117"/>
      <c r="E80" s="117"/>
      <c r="F80" s="118"/>
      <c r="G80" s="117"/>
      <c r="H80" s="117"/>
      <c r="I80" s="117"/>
      <c r="J80" s="119"/>
      <c r="K80" s="120"/>
      <c r="L80" s="121"/>
    </row>
    <row r="81" spans="1:12" s="44" customFormat="1" ht="34.5" customHeight="1" x14ac:dyDescent="0.3">
      <c r="A81" s="184" t="s">
        <v>189</v>
      </c>
      <c r="B81" s="185"/>
      <c r="C81" s="185"/>
      <c r="D81" s="185"/>
      <c r="E81" s="185"/>
      <c r="F81" s="185"/>
      <c r="G81" s="185"/>
      <c r="H81" s="185"/>
      <c r="I81" s="150"/>
      <c r="J81" s="151"/>
      <c r="K81" s="152"/>
      <c r="L81" s="122"/>
    </row>
    <row r="82" spans="1:12" s="44" customFormat="1" ht="3.75" customHeight="1" x14ac:dyDescent="0.3">
      <c r="A82" s="7"/>
      <c r="B82" s="83"/>
      <c r="C82" s="83"/>
      <c r="D82" s="83"/>
      <c r="E82" s="83"/>
      <c r="F82" s="5"/>
      <c r="G82" s="83"/>
      <c r="H82" s="83"/>
      <c r="I82" s="83"/>
      <c r="J82" s="83"/>
      <c r="K82" s="55"/>
      <c r="L82" s="8"/>
    </row>
    <row r="83" spans="1:12" s="44" customFormat="1" ht="22.5" customHeight="1" x14ac:dyDescent="0.3">
      <c r="A83" s="15"/>
      <c r="B83" s="124"/>
      <c r="C83" s="124"/>
      <c r="D83" s="125" t="s">
        <v>32</v>
      </c>
      <c r="E83" s="126"/>
      <c r="F83" s="127"/>
      <c r="G83" s="126"/>
      <c r="H83" s="125" t="s">
        <v>31</v>
      </c>
      <c r="I83" s="126"/>
      <c r="J83" s="128"/>
      <c r="K83" s="129" t="s">
        <v>30</v>
      </c>
      <c r="L83" s="13"/>
    </row>
    <row r="84" spans="1:12" s="44" customFormat="1" x14ac:dyDescent="0.3">
      <c r="A84" s="15"/>
      <c r="B84" s="37" t="s">
        <v>29</v>
      </c>
      <c r="C84" s="38"/>
      <c r="D84" s="39" t="s">
        <v>28</v>
      </c>
      <c r="E84" s="37"/>
      <c r="F84" s="40" t="s">
        <v>27</v>
      </c>
      <c r="G84" s="37"/>
      <c r="H84" s="39" t="s">
        <v>26</v>
      </c>
      <c r="I84" s="37"/>
      <c r="J84" s="42"/>
      <c r="K84" s="57" t="s">
        <v>25</v>
      </c>
      <c r="L84" s="13"/>
    </row>
    <row r="85" spans="1:12" s="44" customFormat="1" x14ac:dyDescent="0.3">
      <c r="A85" s="15"/>
      <c r="B85" s="135" t="s">
        <v>15</v>
      </c>
      <c r="C85" s="131"/>
      <c r="D85" s="131"/>
      <c r="E85" s="131"/>
      <c r="F85" s="132"/>
      <c r="G85" s="131"/>
      <c r="H85" s="131"/>
      <c r="I85" s="131"/>
      <c r="J85" s="133"/>
      <c r="K85" s="153"/>
      <c r="L85" s="13"/>
    </row>
    <row r="86" spans="1:12" s="44" customFormat="1" ht="18" customHeight="1" x14ac:dyDescent="0.3">
      <c r="A86" s="15"/>
      <c r="B86" s="180" t="s">
        <v>158</v>
      </c>
      <c r="C86" s="180"/>
      <c r="D86" s="180"/>
      <c r="E86" s="181"/>
      <c r="F86" s="181"/>
      <c r="G86" s="181"/>
      <c r="H86" s="181"/>
      <c r="I86" s="181"/>
      <c r="J86" s="133"/>
      <c r="K86" s="154">
        <v>5.65</v>
      </c>
      <c r="L86" s="13"/>
    </row>
    <row r="87" spans="1:12" s="44" customFormat="1" ht="18" customHeight="1" x14ac:dyDescent="0.3">
      <c r="A87" s="15"/>
      <c r="B87" s="180" t="s">
        <v>159</v>
      </c>
      <c r="C87" s="180"/>
      <c r="D87" s="180"/>
      <c r="E87" s="181"/>
      <c r="F87" s="181"/>
      <c r="G87" s="181"/>
      <c r="H87" s="181"/>
      <c r="I87" s="181"/>
      <c r="J87" s="133"/>
      <c r="K87" s="154">
        <v>190</v>
      </c>
      <c r="L87" s="13"/>
    </row>
    <row r="88" spans="1:12" s="44" customFormat="1" ht="18" customHeight="1" x14ac:dyDescent="0.3">
      <c r="A88" s="15"/>
      <c r="B88" s="180" t="s">
        <v>160</v>
      </c>
      <c r="C88" s="180"/>
      <c r="D88" s="180"/>
      <c r="E88" s="181"/>
      <c r="F88" s="181"/>
      <c r="G88" s="181"/>
      <c r="H88" s="181"/>
      <c r="I88" s="181"/>
      <c r="J88" s="133"/>
      <c r="K88" s="154">
        <v>58</v>
      </c>
      <c r="L88" s="13"/>
    </row>
    <row r="89" spans="1:12" s="44" customFormat="1" ht="18" customHeight="1" x14ac:dyDescent="0.3">
      <c r="A89" s="15"/>
      <c r="B89" s="180" t="s">
        <v>161</v>
      </c>
      <c r="C89" s="180"/>
      <c r="D89" s="180"/>
      <c r="E89" s="181"/>
      <c r="F89" s="181"/>
      <c r="G89" s="181"/>
      <c r="H89" s="181"/>
      <c r="I89" s="181"/>
      <c r="J89" s="133"/>
      <c r="K89" s="154">
        <v>440</v>
      </c>
      <c r="L89" s="13"/>
    </row>
    <row r="90" spans="1:12" s="44" customFormat="1" ht="18" customHeight="1" x14ac:dyDescent="0.3">
      <c r="A90" s="15"/>
      <c r="B90" s="180" t="s">
        <v>162</v>
      </c>
      <c r="C90" s="180"/>
      <c r="D90" s="180"/>
      <c r="E90" s="181"/>
      <c r="F90" s="181"/>
      <c r="G90" s="181"/>
      <c r="H90" s="181"/>
      <c r="I90" s="181"/>
      <c r="J90" s="133"/>
      <c r="K90" s="154">
        <v>46</v>
      </c>
      <c r="L90" s="13"/>
    </row>
    <row r="91" spans="1:12" s="44" customFormat="1" ht="18" customHeight="1" x14ac:dyDescent="0.3">
      <c r="A91" s="15"/>
      <c r="B91" s="180" t="s">
        <v>54</v>
      </c>
      <c r="C91" s="180"/>
      <c r="D91" s="180"/>
      <c r="E91" s="181"/>
      <c r="F91" s="181"/>
      <c r="G91" s="181"/>
      <c r="H91" s="181"/>
      <c r="I91" s="181"/>
      <c r="J91" s="133"/>
      <c r="K91" s="154">
        <v>146</v>
      </c>
      <c r="L91" s="13"/>
    </row>
    <row r="92" spans="1:12" s="44" customFormat="1" ht="18" customHeight="1" x14ac:dyDescent="0.3">
      <c r="A92" s="15"/>
      <c r="B92" s="180"/>
      <c r="C92" s="180"/>
      <c r="D92" s="180"/>
      <c r="E92" s="181"/>
      <c r="F92" s="181"/>
      <c r="G92" s="181"/>
      <c r="H92" s="181"/>
      <c r="I92" s="181"/>
      <c r="J92" s="133"/>
      <c r="K92" s="154"/>
      <c r="L92" s="13"/>
    </row>
    <row r="93" spans="1:12" s="44" customFormat="1" ht="18" customHeight="1" x14ac:dyDescent="0.3">
      <c r="A93" s="15"/>
      <c r="B93" s="180"/>
      <c r="C93" s="180"/>
      <c r="D93" s="180"/>
      <c r="E93" s="181"/>
      <c r="F93" s="181"/>
      <c r="G93" s="181"/>
      <c r="H93" s="181"/>
      <c r="I93" s="181"/>
      <c r="J93" s="133"/>
      <c r="K93" s="154"/>
      <c r="L93" s="13"/>
    </row>
    <row r="94" spans="1:12" s="44" customFormat="1" ht="7.5" customHeight="1" x14ac:dyDescent="0.3">
      <c r="A94" s="15"/>
      <c r="B94" s="131"/>
      <c r="C94" s="131"/>
      <c r="D94" s="131"/>
      <c r="E94" s="131"/>
      <c r="F94" s="132"/>
      <c r="G94" s="131"/>
      <c r="H94" s="131"/>
      <c r="I94" s="131"/>
      <c r="J94" s="133"/>
      <c r="K94" s="139"/>
      <c r="L94" s="13"/>
    </row>
    <row r="95" spans="1:12" s="44" customFormat="1" x14ac:dyDescent="0.3">
      <c r="A95" s="15"/>
      <c r="B95" s="124" t="s">
        <v>14</v>
      </c>
      <c r="C95" s="131"/>
      <c r="D95" s="131"/>
      <c r="E95" s="131"/>
      <c r="F95" s="132"/>
      <c r="G95" s="131"/>
      <c r="H95" s="131"/>
      <c r="I95" s="131"/>
      <c r="J95" s="143"/>
      <c r="K95" s="63">
        <f>SUM(K85:K93)</f>
        <v>885.65</v>
      </c>
      <c r="L95" s="13"/>
    </row>
    <row r="96" spans="1:12" s="44" customFormat="1" x14ac:dyDescent="0.3">
      <c r="A96" s="15"/>
      <c r="B96" s="124" t="s">
        <v>13</v>
      </c>
      <c r="C96" s="131"/>
      <c r="D96" s="131"/>
      <c r="E96" s="131"/>
      <c r="F96" s="132"/>
      <c r="G96" s="131"/>
      <c r="H96" s="131"/>
      <c r="I96" s="131"/>
      <c r="J96" s="143"/>
      <c r="K96" s="64">
        <f>K95/D7</f>
        <v>2.4264383561643834</v>
      </c>
      <c r="L96" s="13"/>
    </row>
    <row r="97" spans="1:12" s="44" customFormat="1" x14ac:dyDescent="0.3">
      <c r="A97" s="15"/>
      <c r="B97" s="131"/>
      <c r="C97" s="131"/>
      <c r="D97" s="131"/>
      <c r="E97" s="131"/>
      <c r="F97" s="132"/>
      <c r="G97" s="131"/>
      <c r="H97" s="131"/>
      <c r="I97" s="131"/>
      <c r="J97" s="133"/>
      <c r="K97" s="139"/>
      <c r="L97" s="13"/>
    </row>
    <row r="98" spans="1:12" s="44" customFormat="1" x14ac:dyDescent="0.3">
      <c r="A98" s="15"/>
      <c r="B98" s="124" t="s">
        <v>12</v>
      </c>
      <c r="C98" s="131"/>
      <c r="D98" s="131"/>
      <c r="E98" s="131"/>
      <c r="F98" s="132"/>
      <c r="G98" s="131"/>
      <c r="H98" s="131"/>
      <c r="I98" s="131"/>
      <c r="J98" s="143"/>
      <c r="K98" s="63">
        <f>K76+K95</f>
        <v>2434.6594999999988</v>
      </c>
      <c r="L98" s="13"/>
    </row>
    <row r="99" spans="1:12" s="44" customFormat="1" x14ac:dyDescent="0.3">
      <c r="A99" s="15"/>
      <c r="B99" s="124" t="s">
        <v>11</v>
      </c>
      <c r="C99" s="131"/>
      <c r="D99" s="131"/>
      <c r="E99" s="131"/>
      <c r="F99" s="132"/>
      <c r="G99" s="131"/>
      <c r="H99" s="131"/>
      <c r="I99" s="131"/>
      <c r="J99" s="143"/>
      <c r="K99" s="64">
        <f>K98/D7</f>
        <v>6.6702999999999966</v>
      </c>
      <c r="L99" s="13"/>
    </row>
    <row r="100" spans="1:12" s="44" customFormat="1" x14ac:dyDescent="0.3">
      <c r="A100" s="15"/>
      <c r="B100" s="131"/>
      <c r="C100" s="131"/>
      <c r="D100" s="131"/>
      <c r="E100" s="131"/>
      <c r="F100" s="132"/>
      <c r="G100" s="131"/>
      <c r="H100" s="131"/>
      <c r="I100" s="131"/>
      <c r="J100" s="133"/>
      <c r="K100" s="139"/>
      <c r="L100" s="13"/>
    </row>
    <row r="101" spans="1:12" ht="18" thickBot="1" x14ac:dyDescent="0.35">
      <c r="A101" s="15"/>
      <c r="B101" s="124" t="s">
        <v>10</v>
      </c>
      <c r="C101" s="124"/>
      <c r="D101" s="124"/>
      <c r="E101" s="124"/>
      <c r="F101" s="127"/>
      <c r="G101" s="124"/>
      <c r="H101" s="124"/>
      <c r="I101" s="124"/>
      <c r="J101" s="143"/>
      <c r="K101" s="65">
        <f>K8-K98</f>
        <v>302.84050000000116</v>
      </c>
      <c r="L101" s="13"/>
    </row>
    <row r="102" spans="1:12" ht="18" thickTop="1" x14ac:dyDescent="0.3">
      <c r="A102" s="15"/>
      <c r="B102" s="131"/>
      <c r="C102" s="131"/>
      <c r="D102" s="131"/>
      <c r="E102" s="131"/>
      <c r="F102" s="132"/>
      <c r="G102" s="131"/>
      <c r="H102" s="131"/>
      <c r="I102" s="131"/>
      <c r="J102" s="133"/>
      <c r="K102" s="134"/>
      <c r="L102" s="13"/>
    </row>
    <row r="103" spans="1:12" x14ac:dyDescent="0.3">
      <c r="A103" s="15"/>
      <c r="B103" s="131" t="s">
        <v>9</v>
      </c>
      <c r="C103" s="131"/>
      <c r="D103" s="131"/>
      <c r="E103" s="131"/>
      <c r="F103" s="132"/>
      <c r="G103" s="131"/>
      <c r="H103" s="131"/>
      <c r="I103" s="131"/>
      <c r="J103" s="131"/>
      <c r="K103" s="155"/>
      <c r="L103" s="23"/>
    </row>
    <row r="104" spans="1:12" ht="18" customHeight="1" x14ac:dyDescent="0.3">
      <c r="A104" s="15"/>
      <c r="B104" s="179" t="s">
        <v>163</v>
      </c>
      <c r="C104" s="179"/>
      <c r="D104" s="179"/>
      <c r="E104" s="179"/>
      <c r="F104" s="179"/>
      <c r="G104" s="179"/>
      <c r="H104" s="179"/>
      <c r="I104" s="179"/>
      <c r="J104" s="179"/>
      <c r="K104" s="179"/>
      <c r="L104" s="23"/>
    </row>
    <row r="105" spans="1:12" x14ac:dyDescent="0.3">
      <c r="A105" s="15"/>
      <c r="B105" s="179" t="s">
        <v>182</v>
      </c>
      <c r="C105" s="179"/>
      <c r="D105" s="179"/>
      <c r="E105" s="179"/>
      <c r="F105" s="179"/>
      <c r="G105" s="179"/>
      <c r="H105" s="179"/>
      <c r="I105" s="179"/>
      <c r="J105" s="179"/>
      <c r="K105" s="179"/>
      <c r="L105" s="23"/>
    </row>
    <row r="106" spans="1:12" x14ac:dyDescent="0.3">
      <c r="A106" s="15"/>
      <c r="B106" s="179" t="s">
        <v>183</v>
      </c>
      <c r="C106" s="179"/>
      <c r="D106" s="179"/>
      <c r="E106" s="179"/>
      <c r="F106" s="179"/>
      <c r="G106" s="179"/>
      <c r="H106" s="179"/>
      <c r="I106" s="179"/>
      <c r="J106" s="179"/>
      <c r="K106" s="179"/>
      <c r="L106" s="23"/>
    </row>
    <row r="107" spans="1:12" x14ac:dyDescent="0.3">
      <c r="A107" s="15"/>
      <c r="B107" s="179" t="s">
        <v>184</v>
      </c>
      <c r="C107" s="179"/>
      <c r="D107" s="179"/>
      <c r="E107" s="179"/>
      <c r="F107" s="179"/>
      <c r="G107" s="179"/>
      <c r="H107" s="179"/>
      <c r="I107" s="179"/>
      <c r="J107" s="179"/>
      <c r="K107" s="179"/>
      <c r="L107" s="23"/>
    </row>
    <row r="108" spans="1:12" x14ac:dyDescent="0.3">
      <c r="A108" s="15"/>
      <c r="B108" s="179" t="s">
        <v>185</v>
      </c>
      <c r="C108" s="179"/>
      <c r="D108" s="179"/>
      <c r="E108" s="179"/>
      <c r="F108" s="179"/>
      <c r="G108" s="179"/>
      <c r="H108" s="179"/>
      <c r="I108" s="179"/>
      <c r="J108" s="179"/>
      <c r="K108" s="179"/>
      <c r="L108" s="23"/>
    </row>
    <row r="109" spans="1:12" s="44" customFormat="1" x14ac:dyDescent="0.3">
      <c r="A109" s="15"/>
      <c r="B109" s="131"/>
      <c r="C109" s="131"/>
      <c r="D109" s="131"/>
      <c r="E109" s="131"/>
      <c r="F109" s="132"/>
      <c r="G109" s="131"/>
      <c r="H109" s="131"/>
      <c r="I109" s="131"/>
      <c r="J109" s="131"/>
      <c r="K109" s="155"/>
      <c r="L109" s="23"/>
    </row>
    <row r="110" spans="1:12" s="44" customFormat="1" x14ac:dyDescent="0.3">
      <c r="A110" s="15"/>
      <c r="B110" s="135" t="s">
        <v>8</v>
      </c>
      <c r="C110" s="131"/>
      <c r="D110" s="156" t="s">
        <v>7</v>
      </c>
      <c r="E110" s="131"/>
      <c r="F110" s="132" t="s">
        <v>6</v>
      </c>
      <c r="G110" s="131"/>
      <c r="H110" s="156" t="s">
        <v>5</v>
      </c>
      <c r="I110" s="131"/>
      <c r="J110" s="131"/>
      <c r="K110" s="155"/>
      <c r="L110" s="23"/>
    </row>
    <row r="111" spans="1:12" s="44" customFormat="1" x14ac:dyDescent="0.3">
      <c r="A111" s="15"/>
      <c r="B111" s="131"/>
      <c r="C111" s="131"/>
      <c r="D111" s="157">
        <v>0.05</v>
      </c>
      <c r="E111" s="131"/>
      <c r="F111" s="132"/>
      <c r="G111" s="131"/>
      <c r="H111" s="157">
        <v>0.05</v>
      </c>
      <c r="I111" s="131"/>
      <c r="J111" s="131"/>
      <c r="K111" s="155"/>
      <c r="L111" s="23"/>
    </row>
    <row r="112" spans="1:12" s="44" customFormat="1" x14ac:dyDescent="0.3">
      <c r="A112" s="15"/>
      <c r="B112" s="131"/>
      <c r="C112" s="131"/>
      <c r="D112" s="158"/>
      <c r="E112" s="124"/>
      <c r="F112" s="126" t="s">
        <v>3</v>
      </c>
      <c r="G112" s="124"/>
      <c r="H112" s="158"/>
      <c r="I112" s="131"/>
      <c r="J112" s="131"/>
      <c r="K112" s="155"/>
      <c r="L112" s="23"/>
    </row>
    <row r="113" spans="1:12" s="44" customFormat="1" x14ac:dyDescent="0.3">
      <c r="A113" s="15"/>
      <c r="B113" s="159" t="s">
        <v>4</v>
      </c>
      <c r="C113" s="131"/>
      <c r="D113" s="158">
        <f>F113*(1-D111)</f>
        <v>346.75</v>
      </c>
      <c r="E113" s="124"/>
      <c r="F113" s="160">
        <f>D7</f>
        <v>365</v>
      </c>
      <c r="G113" s="124"/>
      <c r="H113" s="126">
        <f>F113*(1+H111)</f>
        <v>383.25</v>
      </c>
      <c r="I113" s="131"/>
      <c r="J113" s="131"/>
      <c r="K113" s="155"/>
      <c r="L113" s="23"/>
    </row>
    <row r="114" spans="1:12" s="44" customFormat="1" ht="4.5" customHeight="1" x14ac:dyDescent="0.3">
      <c r="A114" s="15"/>
      <c r="B114" s="131"/>
      <c r="C114" s="131"/>
      <c r="D114" s="131"/>
      <c r="E114" s="131"/>
      <c r="F114" s="132"/>
      <c r="G114" s="131"/>
      <c r="H114" s="131"/>
      <c r="I114" s="131"/>
      <c r="J114" s="131"/>
      <c r="K114" s="155"/>
      <c r="L114" s="23"/>
    </row>
    <row r="115" spans="1:12" s="44" customFormat="1" x14ac:dyDescent="0.3">
      <c r="A115" s="15"/>
      <c r="B115" s="131" t="s">
        <v>2</v>
      </c>
      <c r="C115" s="131"/>
      <c r="D115" s="161">
        <f>$K$76/D113</f>
        <v>4.4672227829848561</v>
      </c>
      <c r="E115" s="131"/>
      <c r="F115" s="161">
        <f>$K$76/F113</f>
        <v>4.243861643835614</v>
      </c>
      <c r="G115" s="131"/>
      <c r="H115" s="161">
        <f>$K$76/H113</f>
        <v>4.0417729941291558</v>
      </c>
      <c r="I115" s="131"/>
      <c r="J115" s="131"/>
      <c r="K115" s="155"/>
      <c r="L115" s="23"/>
    </row>
    <row r="116" spans="1:12" s="44" customFormat="1" ht="4.5" customHeight="1" x14ac:dyDescent="0.3">
      <c r="A116" s="15"/>
      <c r="B116" s="131"/>
      <c r="C116" s="131"/>
      <c r="D116" s="131"/>
      <c r="E116" s="131"/>
      <c r="F116" s="132"/>
      <c r="G116" s="131"/>
      <c r="H116" s="131"/>
      <c r="I116" s="131"/>
      <c r="J116" s="131"/>
      <c r="K116" s="155"/>
      <c r="L116" s="23"/>
    </row>
    <row r="117" spans="1:12" s="44" customFormat="1" x14ac:dyDescent="0.3">
      <c r="A117" s="15"/>
      <c r="B117" s="131" t="s">
        <v>1</v>
      </c>
      <c r="C117" s="131"/>
      <c r="D117" s="161">
        <f>$K$95/D113</f>
        <v>2.5541456380677721</v>
      </c>
      <c r="E117" s="131"/>
      <c r="F117" s="161">
        <f>$K$95/F113</f>
        <v>2.4264383561643834</v>
      </c>
      <c r="G117" s="131"/>
      <c r="H117" s="161">
        <f>$K$95/H113</f>
        <v>2.310893672537508</v>
      </c>
      <c r="I117" s="131"/>
      <c r="J117" s="131"/>
      <c r="K117" s="155"/>
      <c r="L117" s="23"/>
    </row>
    <row r="118" spans="1:12" s="44" customFormat="1" ht="3.75" customHeight="1" x14ac:dyDescent="0.3">
      <c r="A118" s="15"/>
      <c r="B118" s="131"/>
      <c r="C118" s="131"/>
      <c r="D118" s="131"/>
      <c r="E118" s="131"/>
      <c r="F118" s="132"/>
      <c r="G118" s="131"/>
      <c r="H118" s="131"/>
      <c r="I118" s="131"/>
      <c r="J118" s="131"/>
      <c r="K118" s="155"/>
      <c r="L118" s="23"/>
    </row>
    <row r="119" spans="1:12" s="44" customFormat="1" x14ac:dyDescent="0.3">
      <c r="A119" s="15"/>
      <c r="B119" s="131" t="s">
        <v>0</v>
      </c>
      <c r="C119" s="131"/>
      <c r="D119" s="161">
        <f>$K$98/D113</f>
        <v>7.0213684210526282</v>
      </c>
      <c r="E119" s="131"/>
      <c r="F119" s="161">
        <f>$K$98/F113</f>
        <v>6.6702999999999966</v>
      </c>
      <c r="G119" s="131"/>
      <c r="H119" s="161">
        <f>$K$98/H113</f>
        <v>6.3526666666666634</v>
      </c>
      <c r="I119" s="131"/>
      <c r="J119" s="131"/>
      <c r="K119" s="155"/>
      <c r="L119" s="23"/>
    </row>
    <row r="120" spans="1:12" s="44" customFormat="1" ht="5.25" customHeight="1" x14ac:dyDescent="0.3">
      <c r="A120" s="15"/>
      <c r="B120" s="131"/>
      <c r="C120" s="131"/>
      <c r="D120" s="131"/>
      <c r="E120" s="131"/>
      <c r="F120" s="132"/>
      <c r="G120" s="131"/>
      <c r="H120" s="131"/>
      <c r="I120" s="131"/>
      <c r="J120" s="131"/>
      <c r="K120" s="155"/>
      <c r="L120" s="23"/>
    </row>
    <row r="121" spans="1:12" s="44" customFormat="1" x14ac:dyDescent="0.3">
      <c r="A121" s="15"/>
      <c r="B121" s="131"/>
      <c r="C121" s="131"/>
      <c r="D121" s="131"/>
      <c r="E121" s="131"/>
      <c r="F121" s="132"/>
      <c r="G121" s="131"/>
      <c r="H121" s="131"/>
      <c r="I121" s="131"/>
      <c r="J121" s="131"/>
      <c r="K121" s="155"/>
      <c r="L121" s="23"/>
    </row>
    <row r="122" spans="1:12" s="44" customFormat="1" x14ac:dyDescent="0.3">
      <c r="A122" s="15"/>
      <c r="B122" s="131"/>
      <c r="C122" s="131"/>
      <c r="D122" s="124"/>
      <c r="E122" s="124"/>
      <c r="F122" s="127" t="s">
        <v>4</v>
      </c>
      <c r="G122" s="124"/>
      <c r="H122" s="124"/>
      <c r="I122" s="131"/>
      <c r="J122" s="131"/>
      <c r="K122" s="155"/>
      <c r="L122" s="23"/>
    </row>
    <row r="123" spans="1:12" s="44" customFormat="1" x14ac:dyDescent="0.3">
      <c r="A123" s="15"/>
      <c r="B123" s="159" t="s">
        <v>3</v>
      </c>
      <c r="C123" s="131"/>
      <c r="D123" s="162">
        <f>F123*(1-D111)</f>
        <v>7.125</v>
      </c>
      <c r="E123" s="124"/>
      <c r="F123" s="163">
        <f>H7</f>
        <v>7.5</v>
      </c>
      <c r="G123" s="124"/>
      <c r="H123" s="162">
        <f>F123*(1+H111)</f>
        <v>7.875</v>
      </c>
      <c r="I123" s="131"/>
      <c r="J123" s="131"/>
      <c r="K123" s="155"/>
      <c r="L123" s="23"/>
    </row>
    <row r="124" spans="1:12" s="44" customFormat="1" ht="4.5" customHeight="1" x14ac:dyDescent="0.3">
      <c r="A124" s="15"/>
      <c r="B124" s="131"/>
      <c r="C124" s="131"/>
      <c r="D124" s="131"/>
      <c r="E124" s="131"/>
      <c r="F124" s="132"/>
      <c r="G124" s="131"/>
      <c r="H124" s="131"/>
      <c r="I124" s="131"/>
      <c r="J124" s="131"/>
      <c r="K124" s="155"/>
      <c r="L124" s="23"/>
    </row>
    <row r="125" spans="1:12" s="44" customFormat="1" x14ac:dyDescent="0.3">
      <c r="A125" s="15"/>
      <c r="B125" s="131" t="s">
        <v>2</v>
      </c>
      <c r="C125" s="131"/>
      <c r="D125" s="164">
        <f>$K$76/D123</f>
        <v>217.40484210526301</v>
      </c>
      <c r="E125" s="131"/>
      <c r="F125" s="164">
        <f>$K$76/F123</f>
        <v>206.53459999999987</v>
      </c>
      <c r="G125" s="131"/>
      <c r="H125" s="164">
        <f>$K$76/H123</f>
        <v>196.69961904761891</v>
      </c>
      <c r="I125" s="131"/>
      <c r="J125" s="131"/>
      <c r="K125" s="155"/>
      <c r="L125" s="23"/>
    </row>
    <row r="126" spans="1:12" s="44" customFormat="1" ht="3" customHeight="1" x14ac:dyDescent="0.3">
      <c r="A126" s="15"/>
      <c r="B126" s="131"/>
      <c r="C126" s="131"/>
      <c r="D126" s="131"/>
      <c r="E126" s="131"/>
      <c r="F126" s="132"/>
      <c r="G126" s="131"/>
      <c r="H126" s="131"/>
      <c r="I126" s="131"/>
      <c r="J126" s="131"/>
      <c r="K126" s="155"/>
      <c r="L126" s="23"/>
    </row>
    <row r="127" spans="1:12" s="44" customFormat="1" x14ac:dyDescent="0.3">
      <c r="A127" s="15"/>
      <c r="B127" s="131" t="s">
        <v>1</v>
      </c>
      <c r="C127" s="131"/>
      <c r="D127" s="164">
        <f>$K$95/D123</f>
        <v>124.30175438596491</v>
      </c>
      <c r="E127" s="131"/>
      <c r="F127" s="164">
        <f>$K$95/F123</f>
        <v>118.08666666666666</v>
      </c>
      <c r="G127" s="131"/>
      <c r="H127" s="164">
        <f>$K$95/H123</f>
        <v>112.46349206349205</v>
      </c>
      <c r="I127" s="131"/>
      <c r="J127" s="131"/>
      <c r="K127" s="155"/>
      <c r="L127" s="23"/>
    </row>
    <row r="128" spans="1:12" s="44" customFormat="1" ht="3.75" customHeight="1" x14ac:dyDescent="0.3">
      <c r="A128" s="15"/>
      <c r="B128" s="131"/>
      <c r="C128" s="131"/>
      <c r="D128" s="131"/>
      <c r="E128" s="131"/>
      <c r="F128" s="132"/>
      <c r="G128" s="131"/>
      <c r="H128" s="131"/>
      <c r="I128" s="131"/>
      <c r="J128" s="131"/>
      <c r="K128" s="155"/>
      <c r="L128" s="23"/>
    </row>
    <row r="129" spans="1:12" s="44" customFormat="1" x14ac:dyDescent="0.3">
      <c r="A129" s="15"/>
      <c r="B129" s="131" t="s">
        <v>0</v>
      </c>
      <c r="C129" s="131"/>
      <c r="D129" s="164">
        <f>$K$98/D123</f>
        <v>341.70659649122791</v>
      </c>
      <c r="E129" s="131"/>
      <c r="F129" s="164">
        <f>$K$98/F123</f>
        <v>324.62126666666649</v>
      </c>
      <c r="G129" s="131"/>
      <c r="H129" s="164">
        <f>$K$98/H123</f>
        <v>309.16311111111094</v>
      </c>
      <c r="I129" s="131"/>
      <c r="J129" s="131"/>
      <c r="K129" s="155"/>
      <c r="L129" s="23"/>
    </row>
    <row r="130" spans="1:12" s="44" customFormat="1" ht="5.25" customHeight="1" thickBot="1" x14ac:dyDescent="0.35">
      <c r="A130" s="19"/>
      <c r="B130" s="14"/>
      <c r="C130" s="14"/>
      <c r="D130" s="14"/>
      <c r="E130" s="14"/>
      <c r="F130" s="47"/>
      <c r="G130" s="14"/>
      <c r="H130" s="14"/>
      <c r="I130" s="14"/>
      <c r="J130" s="14"/>
      <c r="K130" s="68"/>
      <c r="L130" s="48"/>
    </row>
    <row r="131" spans="1:12" s="44" customFormat="1" x14ac:dyDescent="0.3">
      <c r="F131" s="46"/>
      <c r="K131" s="69"/>
    </row>
    <row r="132" spans="1:12" s="44" customFormat="1" x14ac:dyDescent="0.3">
      <c r="F132" s="46"/>
      <c r="K132" s="69"/>
    </row>
    <row r="133" spans="1:12" s="44" customFormat="1" x14ac:dyDescent="0.3">
      <c r="F133" s="46"/>
      <c r="K133" s="69"/>
    </row>
    <row r="134" spans="1:12" s="44" customFormat="1" x14ac:dyDescent="0.3">
      <c r="F134" s="46"/>
      <c r="K134" s="69"/>
    </row>
    <row r="135" spans="1:12" s="44" customFormat="1" x14ac:dyDescent="0.3">
      <c r="F135" s="46"/>
      <c r="K135" s="69"/>
    </row>
    <row r="136" spans="1:12" s="44" customFormat="1" x14ac:dyDescent="0.3">
      <c r="F136" s="46"/>
      <c r="K136" s="69"/>
    </row>
    <row r="137" spans="1:12" s="44" customFormat="1" x14ac:dyDescent="0.3">
      <c r="F137" s="46"/>
      <c r="K137" s="69"/>
    </row>
    <row r="138" spans="1:12" s="44" customFormat="1" x14ac:dyDescent="0.3">
      <c r="F138" s="46"/>
      <c r="K138" s="69"/>
    </row>
    <row r="139" spans="1:12" s="44" customFormat="1" x14ac:dyDescent="0.3">
      <c r="F139" s="46"/>
      <c r="K139" s="69"/>
    </row>
    <row r="140" spans="1:12" s="44" customFormat="1" x14ac:dyDescent="0.3">
      <c r="F140" s="46"/>
      <c r="K140" s="69"/>
    </row>
    <row r="141" spans="1:12" s="44" customFormat="1" x14ac:dyDescent="0.3">
      <c r="F141" s="46"/>
      <c r="K141" s="69"/>
    </row>
    <row r="142" spans="1:12" s="44" customFormat="1" x14ac:dyDescent="0.3">
      <c r="F142" s="46"/>
      <c r="K142" s="69"/>
    </row>
    <row r="143" spans="1:12" s="44" customFormat="1" x14ac:dyDescent="0.3">
      <c r="F143" s="46"/>
      <c r="K143" s="69"/>
    </row>
    <row r="144" spans="1:12" s="44" customFormat="1" x14ac:dyDescent="0.3">
      <c r="F144" s="46"/>
      <c r="K144" s="69"/>
    </row>
    <row r="145" spans="6:11" s="44" customFormat="1" x14ac:dyDescent="0.3">
      <c r="F145" s="46"/>
      <c r="K145" s="69"/>
    </row>
    <row r="146" spans="6:11" s="44" customFormat="1" x14ac:dyDescent="0.3">
      <c r="F146" s="46"/>
      <c r="K146" s="69"/>
    </row>
    <row r="147" spans="6:11" s="44" customFormat="1" x14ac:dyDescent="0.3">
      <c r="F147" s="46"/>
      <c r="K147" s="69"/>
    </row>
    <row r="148" spans="6:11" s="44" customFormat="1" x14ac:dyDescent="0.3">
      <c r="F148" s="46"/>
      <c r="K148" s="69"/>
    </row>
    <row r="149" spans="6:11" s="44" customFormat="1" x14ac:dyDescent="0.3">
      <c r="F149" s="46"/>
      <c r="K149" s="69"/>
    </row>
    <row r="150" spans="6:11" s="44" customFormat="1" x14ac:dyDescent="0.3">
      <c r="F150" s="46"/>
      <c r="K150" s="69"/>
    </row>
    <row r="151" spans="6:11" s="44" customFormat="1" x14ac:dyDescent="0.3">
      <c r="F151" s="46"/>
      <c r="K151" s="69"/>
    </row>
    <row r="152" spans="6:11" s="44" customFormat="1" x14ac:dyDescent="0.3">
      <c r="F152" s="46"/>
      <c r="K152" s="69"/>
    </row>
    <row r="153" spans="6:11" s="44" customFormat="1" x14ac:dyDescent="0.3">
      <c r="F153" s="46"/>
      <c r="K153" s="69"/>
    </row>
    <row r="154" spans="6:11" s="44" customFormat="1" x14ac:dyDescent="0.3">
      <c r="F154" s="46"/>
      <c r="K154" s="69"/>
    </row>
    <row r="155" spans="6:11" s="44" customFormat="1" x14ac:dyDescent="0.3">
      <c r="F155" s="46"/>
      <c r="K155" s="69"/>
    </row>
    <row r="156" spans="6:11" s="44" customFormat="1" x14ac:dyDescent="0.3">
      <c r="F156" s="46"/>
      <c r="K156" s="69"/>
    </row>
    <row r="157" spans="6:11" s="44" customFormat="1" x14ac:dyDescent="0.3">
      <c r="F157" s="46"/>
      <c r="K157" s="69"/>
    </row>
    <row r="158" spans="6:11" s="44" customFormat="1" x14ac:dyDescent="0.3">
      <c r="F158" s="46"/>
      <c r="K158" s="69"/>
    </row>
    <row r="159" spans="6:11" s="44" customFormat="1" x14ac:dyDescent="0.3">
      <c r="F159" s="46"/>
      <c r="K159" s="69"/>
    </row>
    <row r="160" spans="6:11" s="44" customFormat="1" x14ac:dyDescent="0.3">
      <c r="F160" s="46"/>
      <c r="K160" s="69"/>
    </row>
    <row r="161" spans="6:11" s="44" customFormat="1" x14ac:dyDescent="0.3">
      <c r="F161" s="46"/>
      <c r="K161" s="69"/>
    </row>
    <row r="162" spans="6:11" s="44" customFormat="1" x14ac:dyDescent="0.3">
      <c r="F162" s="46"/>
      <c r="K162" s="69"/>
    </row>
    <row r="163" spans="6:11" s="44" customFormat="1" x14ac:dyDescent="0.3">
      <c r="F163" s="46"/>
      <c r="K163" s="69"/>
    </row>
    <row r="164" spans="6:11" s="44" customFormat="1" x14ac:dyDescent="0.3">
      <c r="F164" s="46"/>
      <c r="K164" s="69"/>
    </row>
    <row r="165" spans="6:11" s="44" customFormat="1" x14ac:dyDescent="0.3">
      <c r="F165" s="46"/>
      <c r="K165" s="69"/>
    </row>
    <row r="166" spans="6:11" s="44" customFormat="1" x14ac:dyDescent="0.3">
      <c r="F166" s="46"/>
      <c r="K166" s="69"/>
    </row>
    <row r="167" spans="6:11" s="44" customFormat="1" x14ac:dyDescent="0.3">
      <c r="F167" s="46"/>
      <c r="K167" s="69"/>
    </row>
    <row r="168" spans="6:11" s="44" customFormat="1" x14ac:dyDescent="0.3">
      <c r="F168" s="46"/>
      <c r="K168" s="69"/>
    </row>
    <row r="169" spans="6:11" s="44" customFormat="1" x14ac:dyDescent="0.3">
      <c r="F169" s="46"/>
      <c r="K169" s="69"/>
    </row>
    <row r="170" spans="6:11" s="44" customFormat="1" x14ac:dyDescent="0.3">
      <c r="F170" s="46"/>
      <c r="K170" s="69"/>
    </row>
    <row r="171" spans="6:11" s="44" customFormat="1" x14ac:dyDescent="0.3">
      <c r="F171" s="46"/>
      <c r="K171" s="69"/>
    </row>
    <row r="172" spans="6:11" s="44" customFormat="1" x14ac:dyDescent="0.3">
      <c r="F172" s="46"/>
      <c r="K172" s="69"/>
    </row>
    <row r="173" spans="6:11" s="44" customFormat="1" x14ac:dyDescent="0.3">
      <c r="F173" s="46"/>
      <c r="K173" s="69"/>
    </row>
    <row r="174" spans="6:11" s="44" customFormat="1" x14ac:dyDescent="0.3">
      <c r="F174" s="46"/>
      <c r="K174" s="69"/>
    </row>
    <row r="175" spans="6:11" s="44" customFormat="1" x14ac:dyDescent="0.3">
      <c r="F175" s="46"/>
      <c r="K175" s="69"/>
    </row>
    <row r="176" spans="6:11" s="44" customFormat="1" x14ac:dyDescent="0.3">
      <c r="F176" s="46"/>
      <c r="K176" s="69"/>
    </row>
    <row r="177" spans="6:11" s="44" customFormat="1" x14ac:dyDescent="0.3">
      <c r="F177" s="46"/>
      <c r="K177" s="69"/>
    </row>
    <row r="178" spans="6:11" s="44" customFormat="1" x14ac:dyDescent="0.3">
      <c r="F178" s="46"/>
      <c r="K178" s="69"/>
    </row>
    <row r="179" spans="6:11" s="44" customFormat="1" x14ac:dyDescent="0.3">
      <c r="F179" s="46"/>
      <c r="K179" s="69"/>
    </row>
    <row r="180" spans="6:11" s="44" customFormat="1" x14ac:dyDescent="0.3">
      <c r="F180" s="46"/>
      <c r="K180" s="69"/>
    </row>
    <row r="181" spans="6:11" s="44" customFormat="1" x14ac:dyDescent="0.3">
      <c r="F181" s="46"/>
      <c r="K181" s="69"/>
    </row>
    <row r="182" spans="6:11" s="44" customFormat="1" x14ac:dyDescent="0.3">
      <c r="F182" s="46"/>
      <c r="K182" s="69"/>
    </row>
    <row r="183" spans="6:11" s="44" customFormat="1" x14ac:dyDescent="0.3">
      <c r="F183" s="46"/>
      <c r="K183" s="69"/>
    </row>
    <row r="184" spans="6:11" s="44" customFormat="1" x14ac:dyDescent="0.3">
      <c r="F184" s="46"/>
      <c r="K184" s="69"/>
    </row>
    <row r="185" spans="6:11" s="44" customFormat="1" x14ac:dyDescent="0.3">
      <c r="F185" s="46"/>
      <c r="K185" s="69"/>
    </row>
    <row r="186" spans="6:11" s="44" customFormat="1" x14ac:dyDescent="0.3">
      <c r="F186" s="46"/>
      <c r="K186" s="69"/>
    </row>
    <row r="187" spans="6:11" s="44" customFormat="1" x14ac:dyDescent="0.3">
      <c r="F187" s="46"/>
      <c r="K187" s="69"/>
    </row>
    <row r="188" spans="6:11" s="44" customFormat="1" x14ac:dyDescent="0.3">
      <c r="F188" s="46"/>
      <c r="K188" s="69"/>
    </row>
    <row r="189" spans="6:11" s="44" customFormat="1" x14ac:dyDescent="0.3">
      <c r="F189" s="46"/>
      <c r="K189" s="69"/>
    </row>
    <row r="190" spans="6:11" s="44" customFormat="1" x14ac:dyDescent="0.3">
      <c r="F190" s="46"/>
      <c r="K190" s="69"/>
    </row>
    <row r="191" spans="6:11" s="44" customFormat="1" x14ac:dyDescent="0.3">
      <c r="F191" s="46"/>
      <c r="K191" s="69"/>
    </row>
    <row r="192" spans="6:11" s="44" customFormat="1" x14ac:dyDescent="0.3">
      <c r="F192" s="46"/>
      <c r="K192" s="69"/>
    </row>
    <row r="193" spans="6:11" s="44" customFormat="1" x14ac:dyDescent="0.3">
      <c r="F193" s="46"/>
      <c r="K193" s="69"/>
    </row>
    <row r="194" spans="6:11" s="44" customFormat="1" x14ac:dyDescent="0.3">
      <c r="F194" s="46"/>
      <c r="K194" s="69"/>
    </row>
    <row r="195" spans="6:11" s="44" customFormat="1" x14ac:dyDescent="0.3">
      <c r="F195" s="46"/>
      <c r="K195" s="69"/>
    </row>
    <row r="196" spans="6:11" s="44" customFormat="1" x14ac:dyDescent="0.3">
      <c r="F196" s="46"/>
      <c r="K196" s="69"/>
    </row>
    <row r="197" spans="6:11" s="44" customFormat="1" x14ac:dyDescent="0.3">
      <c r="F197" s="46"/>
      <c r="K197" s="69"/>
    </row>
    <row r="198" spans="6:11" s="44" customFormat="1" x14ac:dyDescent="0.3">
      <c r="F198" s="46"/>
      <c r="K198" s="69"/>
    </row>
    <row r="199" spans="6:11" s="44" customFormat="1" x14ac:dyDescent="0.3">
      <c r="F199" s="46"/>
      <c r="K199" s="69"/>
    </row>
    <row r="200" spans="6:11" s="44" customFormat="1" x14ac:dyDescent="0.3">
      <c r="F200" s="46"/>
      <c r="K200" s="69"/>
    </row>
    <row r="201" spans="6:11" s="44" customFormat="1" x14ac:dyDescent="0.3">
      <c r="F201" s="46"/>
      <c r="K201" s="69"/>
    </row>
    <row r="202" spans="6:11" s="44" customFormat="1" x14ac:dyDescent="0.3">
      <c r="F202" s="46"/>
      <c r="K202" s="69"/>
    </row>
    <row r="203" spans="6:11" s="44" customFormat="1" x14ac:dyDescent="0.3">
      <c r="F203" s="46"/>
      <c r="K203" s="69"/>
    </row>
    <row r="204" spans="6:11" s="44" customFormat="1" x14ac:dyDescent="0.3">
      <c r="F204" s="46"/>
      <c r="K204" s="69"/>
    </row>
    <row r="205" spans="6:11" s="44" customFormat="1" x14ac:dyDescent="0.3">
      <c r="F205" s="46"/>
      <c r="K205" s="69"/>
    </row>
    <row r="206" spans="6:11" s="44" customFormat="1" x14ac:dyDescent="0.3">
      <c r="F206" s="46"/>
      <c r="K206" s="69"/>
    </row>
    <row r="207" spans="6:11" s="44" customFormat="1" x14ac:dyDescent="0.3">
      <c r="F207" s="46"/>
      <c r="K207" s="69"/>
    </row>
    <row r="208" spans="6:11" s="44" customFormat="1" x14ac:dyDescent="0.3">
      <c r="F208" s="46"/>
      <c r="K208" s="69"/>
    </row>
    <row r="209" spans="6:11" s="44" customFormat="1" x14ac:dyDescent="0.3">
      <c r="F209" s="46"/>
      <c r="K209" s="69"/>
    </row>
    <row r="210" spans="6:11" s="44" customFormat="1" x14ac:dyDescent="0.3">
      <c r="F210" s="46"/>
      <c r="K210" s="69"/>
    </row>
    <row r="211" spans="6:11" s="44" customFormat="1" x14ac:dyDescent="0.3">
      <c r="F211" s="46"/>
      <c r="K211" s="69"/>
    </row>
    <row r="212" spans="6:11" s="44" customFormat="1" x14ac:dyDescent="0.3">
      <c r="F212" s="46"/>
      <c r="K212" s="69"/>
    </row>
    <row r="213" spans="6:11" s="44" customFormat="1" x14ac:dyDescent="0.3">
      <c r="F213" s="46"/>
      <c r="K213" s="69"/>
    </row>
    <row r="214" spans="6:11" s="44" customFormat="1" x14ac:dyDescent="0.3">
      <c r="F214" s="46"/>
      <c r="K214" s="69"/>
    </row>
  </sheetData>
  <sheetProtection sheet="1" objects="1" scenarios="1"/>
  <mergeCells count="23">
    <mergeCell ref="A1:H1"/>
    <mergeCell ref="A81:H81"/>
    <mergeCell ref="B86:D86"/>
    <mergeCell ref="E86:I86"/>
    <mergeCell ref="B87:D87"/>
    <mergeCell ref="E87:I87"/>
    <mergeCell ref="B88:D88"/>
    <mergeCell ref="E88:I88"/>
    <mergeCell ref="B89:D89"/>
    <mergeCell ref="E89:I89"/>
    <mergeCell ref="B90:D90"/>
    <mergeCell ref="E90:I90"/>
    <mergeCell ref="B91:D91"/>
    <mergeCell ref="E91:I91"/>
    <mergeCell ref="B92:D92"/>
    <mergeCell ref="E92:I92"/>
    <mergeCell ref="B93:D93"/>
    <mergeCell ref="E93:I93"/>
    <mergeCell ref="B104:K104"/>
    <mergeCell ref="B105:K105"/>
    <mergeCell ref="B106:K106"/>
    <mergeCell ref="B107:K107"/>
    <mergeCell ref="B108:K10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AH215"/>
  <sheetViews>
    <sheetView zoomScale="90" zoomScaleNormal="90" workbookViewId="0">
      <selection activeCell="O10" sqref="O10"/>
    </sheetView>
  </sheetViews>
  <sheetFormatPr defaultColWidth="9" defaultRowHeight="17.399999999999999" x14ac:dyDescent="0.3"/>
  <cols>
    <col min="1" max="1" width="1.19921875" style="1" customWidth="1"/>
    <col min="2" max="2" width="37.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10" width="1.19921875" style="1" customWidth="1"/>
    <col min="11" max="11" width="17.69921875" style="75" customWidth="1"/>
    <col min="12" max="12" width="1.19921875" style="1" customWidth="1"/>
    <col min="13" max="13" width="3.69921875" style="44" customWidth="1"/>
    <col min="14" max="34" width="9" style="44"/>
    <col min="35" max="16384" width="9" style="1"/>
  </cols>
  <sheetData>
    <row r="1" spans="1:12" s="44" customFormat="1" ht="34.5" customHeight="1" x14ac:dyDescent="0.3">
      <c r="A1" s="182" t="s">
        <v>205</v>
      </c>
      <c r="B1" s="183"/>
      <c r="C1" s="183"/>
      <c r="D1" s="183"/>
      <c r="E1" s="183"/>
      <c r="F1" s="183"/>
      <c r="G1" s="183"/>
      <c r="H1" s="183"/>
      <c r="I1" s="84"/>
      <c r="J1" s="82"/>
      <c r="K1" s="123"/>
      <c r="L1" s="10"/>
    </row>
    <row r="2" spans="1:12" s="44" customFormat="1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83"/>
      <c r="K2" s="55"/>
      <c r="L2" s="8"/>
    </row>
    <row r="3" spans="1:12" s="44" customFormat="1" ht="22.5" customHeight="1" x14ac:dyDescent="0.3">
      <c r="A3" s="15"/>
      <c r="B3" s="124"/>
      <c r="C3" s="124"/>
      <c r="D3" s="125" t="s">
        <v>32</v>
      </c>
      <c r="E3" s="126"/>
      <c r="F3" s="127"/>
      <c r="G3" s="126"/>
      <c r="H3" s="125" t="s">
        <v>31</v>
      </c>
      <c r="I3" s="126"/>
      <c r="J3" s="128"/>
      <c r="K3" s="129" t="s">
        <v>30</v>
      </c>
      <c r="L3" s="13"/>
    </row>
    <row r="4" spans="1:12" s="44" customFormat="1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42"/>
      <c r="K4" s="57" t="s">
        <v>25</v>
      </c>
      <c r="L4" s="13"/>
    </row>
    <row r="5" spans="1:12" ht="7.5" customHeight="1" x14ac:dyDescent="0.3">
      <c r="A5" s="15"/>
      <c r="B5" s="130"/>
      <c r="C5" s="131"/>
      <c r="D5" s="131"/>
      <c r="E5" s="131"/>
      <c r="F5" s="132"/>
      <c r="G5" s="131"/>
      <c r="H5" s="131"/>
      <c r="I5" s="131"/>
      <c r="J5" s="133"/>
      <c r="K5" s="134"/>
      <c r="L5" s="13"/>
    </row>
    <row r="6" spans="1:12" x14ac:dyDescent="0.3">
      <c r="A6" s="15"/>
      <c r="B6" s="135" t="s">
        <v>24</v>
      </c>
      <c r="C6" s="131"/>
      <c r="D6" s="131"/>
      <c r="E6" s="131"/>
      <c r="F6" s="132"/>
      <c r="G6" s="131"/>
      <c r="H6" s="131"/>
      <c r="I6" s="131"/>
      <c r="J6" s="133"/>
      <c r="K6" s="134"/>
      <c r="L6" s="13"/>
    </row>
    <row r="7" spans="1:12" x14ac:dyDescent="0.3">
      <c r="A7" s="15"/>
      <c r="B7" s="136" t="s">
        <v>121</v>
      </c>
      <c r="C7" s="131"/>
      <c r="D7" s="138">
        <v>380</v>
      </c>
      <c r="E7" s="131"/>
      <c r="F7" s="137" t="s">
        <v>122</v>
      </c>
      <c r="G7" s="131"/>
      <c r="H7" s="138">
        <v>7.75</v>
      </c>
      <c r="I7" s="131"/>
      <c r="J7" s="133"/>
      <c r="K7" s="139">
        <f>D7*H7</f>
        <v>2945</v>
      </c>
      <c r="L7" s="13"/>
    </row>
    <row r="8" spans="1:12" s="44" customFormat="1" x14ac:dyDescent="0.3">
      <c r="A8" s="15"/>
      <c r="B8" s="140" t="s">
        <v>36</v>
      </c>
      <c r="C8" s="131"/>
      <c r="D8" s="141"/>
      <c r="E8" s="131"/>
      <c r="F8" s="142"/>
      <c r="G8" s="131"/>
      <c r="H8" s="141"/>
      <c r="I8" s="131"/>
      <c r="J8" s="143"/>
      <c r="K8" s="64">
        <f>SUM(K7:K7)</f>
        <v>2945</v>
      </c>
      <c r="L8" s="13"/>
    </row>
    <row r="9" spans="1:12" s="44" customFormat="1" ht="7.5" customHeight="1" x14ac:dyDescent="0.3">
      <c r="A9" s="15"/>
      <c r="B9" s="131"/>
      <c r="C9" s="131"/>
      <c r="D9" s="144"/>
      <c r="E9" s="131"/>
      <c r="F9" s="132"/>
      <c r="G9" s="131"/>
      <c r="H9" s="144"/>
      <c r="I9" s="131"/>
      <c r="J9" s="133"/>
      <c r="K9" s="139"/>
      <c r="L9" s="13"/>
    </row>
    <row r="10" spans="1:12" s="44" customFormat="1" x14ac:dyDescent="0.3">
      <c r="A10" s="15"/>
      <c r="B10" s="135" t="s">
        <v>23</v>
      </c>
      <c r="C10" s="131"/>
      <c r="D10" s="144"/>
      <c r="E10" s="131"/>
      <c r="F10" s="132"/>
      <c r="G10" s="131"/>
      <c r="H10" s="144"/>
      <c r="I10" s="131"/>
      <c r="J10" s="133"/>
      <c r="K10" s="139"/>
      <c r="L10" s="13"/>
    </row>
    <row r="11" spans="1:12" s="44" customFormat="1" ht="7.5" customHeight="1" x14ac:dyDescent="0.3">
      <c r="A11" s="15"/>
      <c r="B11" s="131"/>
      <c r="C11" s="131"/>
      <c r="D11" s="144"/>
      <c r="E11" s="131"/>
      <c r="F11" s="132"/>
      <c r="G11" s="131"/>
      <c r="H11" s="144"/>
      <c r="I11" s="131"/>
      <c r="J11" s="133"/>
      <c r="K11" s="139"/>
      <c r="L11" s="13"/>
    </row>
    <row r="12" spans="1:12" s="44" customFormat="1" x14ac:dyDescent="0.3">
      <c r="A12" s="15"/>
      <c r="B12" s="124" t="s">
        <v>22</v>
      </c>
      <c r="C12" s="131"/>
      <c r="D12" s="144"/>
      <c r="E12" s="131"/>
      <c r="F12" s="132"/>
      <c r="G12" s="131"/>
      <c r="H12" s="144"/>
      <c r="I12" s="131"/>
      <c r="J12" s="143"/>
      <c r="K12" s="145">
        <f>SUM(K13:K14)</f>
        <v>312.89999999999998</v>
      </c>
      <c r="L12" s="13"/>
    </row>
    <row r="13" spans="1:12" s="44" customFormat="1" x14ac:dyDescent="0.3">
      <c r="A13" s="15"/>
      <c r="B13" s="136" t="s">
        <v>123</v>
      </c>
      <c r="C13" s="131"/>
      <c r="D13" s="138">
        <v>21</v>
      </c>
      <c r="E13" s="131"/>
      <c r="F13" s="137" t="s">
        <v>122</v>
      </c>
      <c r="G13" s="131"/>
      <c r="H13" s="138">
        <v>12.95</v>
      </c>
      <c r="I13" s="131"/>
      <c r="J13" s="133"/>
      <c r="K13" s="146">
        <f>D13*H13</f>
        <v>271.95</v>
      </c>
      <c r="L13" s="13"/>
    </row>
    <row r="14" spans="1:12" s="44" customFormat="1" x14ac:dyDescent="0.3">
      <c r="A14" s="15"/>
      <c r="B14" s="136" t="s">
        <v>124</v>
      </c>
      <c r="C14" s="131"/>
      <c r="D14" s="138">
        <v>21</v>
      </c>
      <c r="E14" s="131"/>
      <c r="F14" s="137" t="s">
        <v>122</v>
      </c>
      <c r="G14" s="131"/>
      <c r="H14" s="138">
        <v>1.95</v>
      </c>
      <c r="I14" s="131"/>
      <c r="J14" s="133"/>
      <c r="K14" s="146">
        <f>D14*H14</f>
        <v>40.949999999999996</v>
      </c>
      <c r="L14" s="13"/>
    </row>
    <row r="15" spans="1:12" s="44" customFormat="1" ht="7.5" customHeight="1" x14ac:dyDescent="0.3">
      <c r="A15" s="15"/>
      <c r="B15" s="131"/>
      <c r="C15" s="131"/>
      <c r="D15" s="144"/>
      <c r="E15" s="131"/>
      <c r="F15" s="132"/>
      <c r="G15" s="131"/>
      <c r="H15" s="144"/>
      <c r="I15" s="131"/>
      <c r="J15" s="133"/>
      <c r="K15" s="139"/>
      <c r="L15" s="13"/>
    </row>
    <row r="16" spans="1:12" s="44" customFormat="1" x14ac:dyDescent="0.3">
      <c r="A16" s="15"/>
      <c r="B16" s="124" t="s">
        <v>21</v>
      </c>
      <c r="C16" s="131"/>
      <c r="D16" s="144"/>
      <c r="E16" s="131"/>
      <c r="F16" s="132"/>
      <c r="G16" s="131"/>
      <c r="H16" s="144"/>
      <c r="I16" s="131"/>
      <c r="J16" s="143"/>
      <c r="K16" s="145">
        <f>SUM(K17:K23)</f>
        <v>312.25</v>
      </c>
      <c r="L16" s="13"/>
    </row>
    <row r="17" spans="1:12" s="44" customFormat="1" x14ac:dyDescent="0.3">
      <c r="A17" s="15"/>
      <c r="B17" s="136" t="s">
        <v>125</v>
      </c>
      <c r="C17" s="131"/>
      <c r="D17" s="138">
        <v>135</v>
      </c>
      <c r="E17" s="131"/>
      <c r="F17" s="137" t="s">
        <v>38</v>
      </c>
      <c r="G17" s="131"/>
      <c r="H17" s="138">
        <v>0.42</v>
      </c>
      <c r="I17" s="131"/>
      <c r="J17" s="133"/>
      <c r="K17" s="146">
        <f t="shared" ref="K17:K23" si="0">D17*H17</f>
        <v>56.699999999999996</v>
      </c>
      <c r="L17" s="13"/>
    </row>
    <row r="18" spans="1:12" s="44" customFormat="1" x14ac:dyDescent="0.3">
      <c r="A18" s="15"/>
      <c r="B18" s="136" t="s">
        <v>40</v>
      </c>
      <c r="C18" s="131"/>
      <c r="D18" s="138">
        <v>160</v>
      </c>
      <c r="E18" s="131"/>
      <c r="F18" s="137" t="s">
        <v>38</v>
      </c>
      <c r="G18" s="131"/>
      <c r="H18" s="138">
        <v>0.41</v>
      </c>
      <c r="I18" s="131"/>
      <c r="J18" s="133"/>
      <c r="K18" s="146">
        <f t="shared" si="0"/>
        <v>65.599999999999994</v>
      </c>
      <c r="L18" s="13"/>
    </row>
    <row r="19" spans="1:12" s="44" customFormat="1" x14ac:dyDescent="0.3">
      <c r="A19" s="15"/>
      <c r="B19" s="136" t="s">
        <v>90</v>
      </c>
      <c r="C19" s="131"/>
      <c r="D19" s="138">
        <v>195</v>
      </c>
      <c r="E19" s="131"/>
      <c r="F19" s="137" t="s">
        <v>38</v>
      </c>
      <c r="G19" s="131"/>
      <c r="H19" s="138">
        <v>0.31</v>
      </c>
      <c r="I19" s="131"/>
      <c r="J19" s="133"/>
      <c r="K19" s="146">
        <f t="shared" si="0"/>
        <v>60.45</v>
      </c>
      <c r="L19" s="13"/>
    </row>
    <row r="20" spans="1:12" s="44" customFormat="1" x14ac:dyDescent="0.3">
      <c r="A20" s="15"/>
      <c r="B20" s="136" t="s">
        <v>60</v>
      </c>
      <c r="C20" s="131"/>
      <c r="D20" s="138">
        <v>85</v>
      </c>
      <c r="E20" s="131"/>
      <c r="F20" s="137" t="s">
        <v>38</v>
      </c>
      <c r="G20" s="131"/>
      <c r="H20" s="138">
        <v>0.22</v>
      </c>
      <c r="I20" s="131"/>
      <c r="J20" s="133"/>
      <c r="K20" s="146">
        <f t="shared" si="0"/>
        <v>18.7</v>
      </c>
      <c r="L20" s="13"/>
    </row>
    <row r="21" spans="1:12" s="44" customFormat="1" x14ac:dyDescent="0.3">
      <c r="A21" s="15"/>
      <c r="B21" s="136" t="s">
        <v>62</v>
      </c>
      <c r="C21" s="131"/>
      <c r="D21" s="138">
        <v>100</v>
      </c>
      <c r="E21" s="131"/>
      <c r="F21" s="137" t="s">
        <v>38</v>
      </c>
      <c r="G21" s="131"/>
      <c r="H21" s="138">
        <v>0.5</v>
      </c>
      <c r="I21" s="131"/>
      <c r="J21" s="133"/>
      <c r="K21" s="146">
        <f t="shared" si="0"/>
        <v>50</v>
      </c>
      <c r="L21" s="13"/>
    </row>
    <row r="22" spans="1:12" s="44" customFormat="1" x14ac:dyDescent="0.3">
      <c r="A22" s="15"/>
      <c r="B22" s="136" t="s">
        <v>63</v>
      </c>
      <c r="C22" s="131"/>
      <c r="D22" s="138">
        <v>60</v>
      </c>
      <c r="E22" s="131"/>
      <c r="F22" s="137" t="s">
        <v>38</v>
      </c>
      <c r="G22" s="131"/>
      <c r="H22" s="138">
        <v>0.48</v>
      </c>
      <c r="I22" s="131"/>
      <c r="J22" s="133"/>
      <c r="K22" s="146">
        <f t="shared" si="0"/>
        <v>28.799999999999997</v>
      </c>
      <c r="L22" s="13"/>
    </row>
    <row r="23" spans="1:12" s="44" customFormat="1" x14ac:dyDescent="0.3">
      <c r="A23" s="15"/>
      <c r="B23" s="136" t="s">
        <v>126</v>
      </c>
      <c r="C23" s="131"/>
      <c r="D23" s="138">
        <v>1</v>
      </c>
      <c r="E23" s="131"/>
      <c r="F23" s="137" t="s">
        <v>42</v>
      </c>
      <c r="G23" s="131"/>
      <c r="H23" s="138">
        <v>32</v>
      </c>
      <c r="I23" s="131"/>
      <c r="J23" s="133"/>
      <c r="K23" s="146">
        <f t="shared" si="0"/>
        <v>32</v>
      </c>
      <c r="L23" s="13"/>
    </row>
    <row r="24" spans="1:12" s="44" customFormat="1" ht="7.5" customHeight="1" x14ac:dyDescent="0.3">
      <c r="A24" s="15"/>
      <c r="B24" s="131"/>
      <c r="C24" s="131"/>
      <c r="D24" s="144"/>
      <c r="E24" s="131"/>
      <c r="F24" s="132"/>
      <c r="G24" s="131"/>
      <c r="H24" s="144"/>
      <c r="I24" s="131"/>
      <c r="J24" s="133"/>
      <c r="K24" s="139"/>
      <c r="L24" s="13"/>
    </row>
    <row r="25" spans="1:12" s="44" customFormat="1" x14ac:dyDescent="0.3">
      <c r="A25" s="15"/>
      <c r="B25" s="124" t="s">
        <v>127</v>
      </c>
      <c r="C25" s="131"/>
      <c r="D25" s="144"/>
      <c r="E25" s="131"/>
      <c r="F25" s="132"/>
      <c r="G25" s="131"/>
      <c r="H25" s="144"/>
      <c r="I25" s="131"/>
      <c r="J25" s="143"/>
      <c r="K25" s="145">
        <f>SUM(K26:K40)</f>
        <v>228.46449999999999</v>
      </c>
      <c r="L25" s="13"/>
    </row>
    <row r="26" spans="1:12" s="44" customFormat="1" x14ac:dyDescent="0.3">
      <c r="A26" s="15"/>
      <c r="B26" s="167" t="s">
        <v>128</v>
      </c>
      <c r="C26" s="131"/>
      <c r="D26" s="138">
        <v>21</v>
      </c>
      <c r="E26" s="131"/>
      <c r="F26" s="137" t="s">
        <v>122</v>
      </c>
      <c r="G26" s="131"/>
      <c r="H26" s="138">
        <v>0.7</v>
      </c>
      <c r="I26" s="131"/>
      <c r="J26" s="133"/>
      <c r="K26" s="146">
        <f t="shared" ref="K26:K33" si="1">D26*H26</f>
        <v>14.7</v>
      </c>
      <c r="L26" s="13"/>
    </row>
    <row r="27" spans="1:12" s="44" customFormat="1" x14ac:dyDescent="0.3">
      <c r="A27" s="15"/>
      <c r="B27" s="167" t="s">
        <v>129</v>
      </c>
      <c r="C27" s="131"/>
      <c r="D27" s="138">
        <v>8</v>
      </c>
      <c r="E27" s="131"/>
      <c r="F27" s="137" t="s">
        <v>64</v>
      </c>
      <c r="G27" s="131"/>
      <c r="H27" s="138">
        <v>1.3</v>
      </c>
      <c r="I27" s="131"/>
      <c r="J27" s="133"/>
      <c r="K27" s="146">
        <f t="shared" si="1"/>
        <v>10.4</v>
      </c>
      <c r="L27" s="13"/>
    </row>
    <row r="28" spans="1:12" s="44" customFormat="1" x14ac:dyDescent="0.3">
      <c r="A28" s="15"/>
      <c r="B28" s="167" t="s">
        <v>130</v>
      </c>
      <c r="C28" s="131"/>
      <c r="D28" s="138">
        <v>1</v>
      </c>
      <c r="E28" s="131"/>
      <c r="F28" s="137" t="s">
        <v>38</v>
      </c>
      <c r="G28" s="131"/>
      <c r="H28" s="138">
        <v>30</v>
      </c>
      <c r="I28" s="131"/>
      <c r="J28" s="133"/>
      <c r="K28" s="146">
        <f t="shared" si="1"/>
        <v>30</v>
      </c>
      <c r="L28" s="13"/>
    </row>
    <row r="29" spans="1:12" s="44" customFormat="1" x14ac:dyDescent="0.3">
      <c r="A29" s="15"/>
      <c r="B29" s="167" t="s">
        <v>111</v>
      </c>
      <c r="C29" s="131"/>
      <c r="D29" s="138">
        <v>0.67</v>
      </c>
      <c r="E29" s="131"/>
      <c r="F29" s="137" t="s">
        <v>38</v>
      </c>
      <c r="G29" s="131"/>
      <c r="H29" s="138">
        <v>14.35</v>
      </c>
      <c r="I29" s="131"/>
      <c r="J29" s="133"/>
      <c r="K29" s="146">
        <f t="shared" si="1"/>
        <v>9.6144999999999996</v>
      </c>
      <c r="L29" s="13"/>
    </row>
    <row r="30" spans="1:12" s="44" customFormat="1" x14ac:dyDescent="0.3">
      <c r="A30" s="15"/>
      <c r="B30" s="167" t="s">
        <v>131</v>
      </c>
      <c r="C30" s="131"/>
      <c r="D30" s="138">
        <v>3.5</v>
      </c>
      <c r="E30" s="131"/>
      <c r="F30" s="137" t="s">
        <v>41</v>
      </c>
      <c r="G30" s="131"/>
      <c r="H30" s="138">
        <v>6.85</v>
      </c>
      <c r="I30" s="131"/>
      <c r="J30" s="133"/>
      <c r="K30" s="146">
        <f t="shared" si="1"/>
        <v>23.974999999999998</v>
      </c>
      <c r="L30" s="13"/>
    </row>
    <row r="31" spans="1:12" s="44" customFormat="1" x14ac:dyDescent="0.3">
      <c r="A31" s="15"/>
      <c r="B31" s="167" t="s">
        <v>177</v>
      </c>
      <c r="C31" s="131"/>
      <c r="D31" s="138">
        <v>2</v>
      </c>
      <c r="E31" s="131"/>
      <c r="F31" s="137" t="s">
        <v>41</v>
      </c>
      <c r="G31" s="131"/>
      <c r="H31" s="138">
        <v>4.6500000000000004</v>
      </c>
      <c r="I31" s="131"/>
      <c r="J31" s="133"/>
      <c r="K31" s="146">
        <f t="shared" si="1"/>
        <v>9.3000000000000007</v>
      </c>
      <c r="L31" s="13"/>
    </row>
    <row r="32" spans="1:12" s="44" customFormat="1" x14ac:dyDescent="0.3">
      <c r="A32" s="15"/>
      <c r="B32" s="167" t="s">
        <v>132</v>
      </c>
      <c r="C32" s="131"/>
      <c r="D32" s="138">
        <v>8</v>
      </c>
      <c r="E32" s="131"/>
      <c r="F32" s="137" t="s">
        <v>64</v>
      </c>
      <c r="G32" s="131"/>
      <c r="H32" s="138">
        <v>1.2</v>
      </c>
      <c r="I32" s="131"/>
      <c r="J32" s="133"/>
      <c r="K32" s="146">
        <f t="shared" si="1"/>
        <v>9.6</v>
      </c>
      <c r="L32" s="13"/>
    </row>
    <row r="33" spans="1:12" s="44" customFormat="1" x14ac:dyDescent="0.3">
      <c r="A33" s="15"/>
      <c r="B33" s="167" t="s">
        <v>133</v>
      </c>
      <c r="C33" s="131"/>
      <c r="D33" s="138">
        <v>5.5</v>
      </c>
      <c r="E33" s="131"/>
      <c r="F33" s="137" t="s">
        <v>64</v>
      </c>
      <c r="G33" s="131"/>
      <c r="H33" s="138">
        <v>3</v>
      </c>
      <c r="I33" s="131"/>
      <c r="J33" s="133"/>
      <c r="K33" s="146">
        <f t="shared" si="1"/>
        <v>16.5</v>
      </c>
      <c r="L33" s="13"/>
    </row>
    <row r="34" spans="1:12" s="44" customFormat="1" x14ac:dyDescent="0.3">
      <c r="A34" s="15"/>
      <c r="B34" s="167" t="s">
        <v>179</v>
      </c>
      <c r="C34" s="131"/>
      <c r="D34" s="138">
        <v>8</v>
      </c>
      <c r="E34" s="131"/>
      <c r="F34" s="137" t="s">
        <v>64</v>
      </c>
      <c r="G34" s="131"/>
      <c r="H34" s="138">
        <v>2.5</v>
      </c>
      <c r="I34" s="131"/>
      <c r="J34" s="133"/>
      <c r="K34" s="146">
        <f>D34*H34</f>
        <v>20</v>
      </c>
      <c r="L34" s="13"/>
    </row>
    <row r="35" spans="1:12" s="44" customFormat="1" x14ac:dyDescent="0.3">
      <c r="A35" s="15"/>
      <c r="B35" s="167" t="s">
        <v>164</v>
      </c>
      <c r="C35" s="131"/>
      <c r="D35" s="138">
        <v>1</v>
      </c>
      <c r="E35" s="131"/>
      <c r="F35" s="137" t="s">
        <v>41</v>
      </c>
      <c r="G35" s="131"/>
      <c r="H35" s="138">
        <v>4.75</v>
      </c>
      <c r="I35" s="131"/>
      <c r="J35" s="133"/>
      <c r="K35" s="146">
        <f>D35*H35</f>
        <v>4.75</v>
      </c>
      <c r="L35" s="13"/>
    </row>
    <row r="36" spans="1:12" s="44" customFormat="1" x14ac:dyDescent="0.3">
      <c r="A36" s="15"/>
      <c r="B36" s="167" t="s">
        <v>135</v>
      </c>
      <c r="C36" s="131"/>
      <c r="D36" s="138">
        <v>3.2</v>
      </c>
      <c r="E36" s="131"/>
      <c r="F36" s="137" t="s">
        <v>136</v>
      </c>
      <c r="G36" s="131"/>
      <c r="H36" s="138">
        <v>9.5</v>
      </c>
      <c r="I36" s="131"/>
      <c r="J36" s="133"/>
      <c r="K36" s="146">
        <f>D36*H36</f>
        <v>30.400000000000002</v>
      </c>
      <c r="L36" s="13"/>
    </row>
    <row r="37" spans="1:12" s="44" customFormat="1" x14ac:dyDescent="0.3">
      <c r="A37" s="15"/>
      <c r="B37" s="167" t="s">
        <v>186</v>
      </c>
      <c r="C37" s="131"/>
      <c r="D37" s="138">
        <v>2</v>
      </c>
      <c r="E37" s="131"/>
      <c r="F37" s="137" t="s">
        <v>38</v>
      </c>
      <c r="G37" s="131"/>
      <c r="H37" s="138">
        <v>9.1999999999999993</v>
      </c>
      <c r="I37" s="131"/>
      <c r="J37" s="133"/>
      <c r="K37" s="146">
        <f t="shared" ref="K37:K39" si="2">D37*H37</f>
        <v>18.399999999999999</v>
      </c>
      <c r="L37" s="13"/>
    </row>
    <row r="38" spans="1:12" s="44" customFormat="1" x14ac:dyDescent="0.3">
      <c r="A38" s="15"/>
      <c r="B38" s="167" t="s">
        <v>137</v>
      </c>
      <c r="C38" s="131"/>
      <c r="D38" s="138">
        <v>3.5</v>
      </c>
      <c r="E38" s="131"/>
      <c r="F38" s="137" t="s">
        <v>64</v>
      </c>
      <c r="G38" s="131"/>
      <c r="H38" s="138">
        <v>2.35</v>
      </c>
      <c r="I38" s="131"/>
      <c r="J38" s="133"/>
      <c r="K38" s="146">
        <f t="shared" si="2"/>
        <v>8.2249999999999996</v>
      </c>
      <c r="L38" s="13"/>
    </row>
    <row r="39" spans="1:12" s="44" customFormat="1" x14ac:dyDescent="0.3">
      <c r="A39" s="15"/>
      <c r="B39" s="167" t="s">
        <v>138</v>
      </c>
      <c r="C39" s="131"/>
      <c r="D39" s="138">
        <v>6</v>
      </c>
      <c r="E39" s="131"/>
      <c r="F39" s="137" t="s">
        <v>64</v>
      </c>
      <c r="G39" s="131"/>
      <c r="H39" s="138">
        <v>1.35</v>
      </c>
      <c r="I39" s="131"/>
      <c r="J39" s="133"/>
      <c r="K39" s="146">
        <f t="shared" si="2"/>
        <v>8.1000000000000014</v>
      </c>
      <c r="L39" s="13"/>
    </row>
    <row r="40" spans="1:12" s="44" customFormat="1" x14ac:dyDescent="0.3">
      <c r="A40" s="15"/>
      <c r="B40" s="167" t="s">
        <v>139</v>
      </c>
      <c r="C40" s="131"/>
      <c r="D40" s="138">
        <v>2</v>
      </c>
      <c r="E40" s="131"/>
      <c r="F40" s="137" t="s">
        <v>41</v>
      </c>
      <c r="G40" s="131"/>
      <c r="H40" s="138">
        <v>7.25</v>
      </c>
      <c r="I40" s="131"/>
      <c r="J40" s="133"/>
      <c r="K40" s="146">
        <f>D40*H40</f>
        <v>14.5</v>
      </c>
      <c r="L40" s="13"/>
    </row>
    <row r="41" spans="1:12" s="44" customFormat="1" ht="7.5" customHeight="1" x14ac:dyDescent="0.3">
      <c r="A41" s="15"/>
      <c r="B41" s="131"/>
      <c r="C41" s="131"/>
      <c r="D41" s="144"/>
      <c r="E41" s="131"/>
      <c r="F41" s="132"/>
      <c r="G41" s="131"/>
      <c r="H41" s="144"/>
      <c r="I41" s="131"/>
      <c r="J41" s="133"/>
      <c r="K41" s="139"/>
      <c r="L41" s="13"/>
    </row>
    <row r="42" spans="1:12" s="44" customFormat="1" x14ac:dyDescent="0.3">
      <c r="A42" s="15"/>
      <c r="B42" s="124" t="s">
        <v>140</v>
      </c>
      <c r="C42" s="131"/>
      <c r="D42" s="144"/>
      <c r="E42" s="131"/>
      <c r="F42" s="132"/>
      <c r="G42" s="131"/>
      <c r="H42" s="144"/>
      <c r="I42" s="131"/>
      <c r="J42" s="143"/>
      <c r="K42" s="145">
        <f>SUM(K43:K46)</f>
        <v>67</v>
      </c>
      <c r="L42" s="13"/>
    </row>
    <row r="43" spans="1:12" s="44" customFormat="1" x14ac:dyDescent="0.3">
      <c r="A43" s="15"/>
      <c r="B43" s="136" t="s">
        <v>142</v>
      </c>
      <c r="C43" s="131"/>
      <c r="D43" s="138">
        <v>1</v>
      </c>
      <c r="E43" s="131"/>
      <c r="F43" s="137" t="s">
        <v>42</v>
      </c>
      <c r="G43" s="131"/>
      <c r="H43" s="138">
        <v>7.5</v>
      </c>
      <c r="I43" s="131"/>
      <c r="J43" s="133"/>
      <c r="K43" s="146">
        <f>D43*H43</f>
        <v>7.5</v>
      </c>
      <c r="L43" s="13"/>
    </row>
    <row r="44" spans="1:12" s="44" customFormat="1" x14ac:dyDescent="0.3">
      <c r="A44" s="15"/>
      <c r="B44" s="136" t="s">
        <v>143</v>
      </c>
      <c r="C44" s="131"/>
      <c r="D44" s="138">
        <v>1</v>
      </c>
      <c r="E44" s="131"/>
      <c r="F44" s="137" t="s">
        <v>42</v>
      </c>
      <c r="G44" s="131"/>
      <c r="H44" s="138">
        <v>6.5</v>
      </c>
      <c r="I44" s="131"/>
      <c r="J44" s="133"/>
      <c r="K44" s="146">
        <f t="shared" ref="K44:K45" si="3">D44*H44</f>
        <v>6.5</v>
      </c>
      <c r="L44" s="13"/>
    </row>
    <row r="45" spans="1:12" s="44" customFormat="1" x14ac:dyDescent="0.3">
      <c r="A45" s="15"/>
      <c r="B45" s="136" t="s">
        <v>144</v>
      </c>
      <c r="C45" s="131"/>
      <c r="D45" s="138">
        <v>3</v>
      </c>
      <c r="E45" s="131"/>
      <c r="F45" s="137" t="s">
        <v>42</v>
      </c>
      <c r="G45" s="131"/>
      <c r="H45" s="138">
        <v>9</v>
      </c>
      <c r="I45" s="131"/>
      <c r="J45" s="133"/>
      <c r="K45" s="146">
        <f t="shared" si="3"/>
        <v>27</v>
      </c>
      <c r="L45" s="13"/>
    </row>
    <row r="46" spans="1:12" s="44" customFormat="1" x14ac:dyDescent="0.3">
      <c r="A46" s="15"/>
      <c r="B46" s="136" t="s">
        <v>145</v>
      </c>
      <c r="C46" s="131"/>
      <c r="D46" s="138">
        <v>1</v>
      </c>
      <c r="E46" s="131"/>
      <c r="F46" s="137" t="s">
        <v>42</v>
      </c>
      <c r="G46" s="131"/>
      <c r="H46" s="138">
        <v>26</v>
      </c>
      <c r="I46" s="131"/>
      <c r="J46" s="133"/>
      <c r="K46" s="146">
        <f>D46*H46</f>
        <v>26</v>
      </c>
      <c r="L46" s="13"/>
    </row>
    <row r="47" spans="1:12" s="44" customFormat="1" ht="7.5" customHeight="1" x14ac:dyDescent="0.3">
      <c r="A47" s="15"/>
      <c r="B47" s="131"/>
      <c r="C47" s="131"/>
      <c r="D47" s="144"/>
      <c r="E47" s="131"/>
      <c r="F47" s="132"/>
      <c r="G47" s="131"/>
      <c r="H47" s="144"/>
      <c r="I47" s="131"/>
      <c r="J47" s="133"/>
      <c r="K47" s="139"/>
      <c r="L47" s="13"/>
    </row>
    <row r="48" spans="1:12" s="44" customFormat="1" x14ac:dyDescent="0.3">
      <c r="A48" s="15"/>
      <c r="B48" s="124" t="s">
        <v>146</v>
      </c>
      <c r="C48" s="131"/>
      <c r="D48" s="144"/>
      <c r="E48" s="131"/>
      <c r="F48" s="132"/>
      <c r="G48" s="131"/>
      <c r="H48" s="144"/>
      <c r="I48" s="131"/>
      <c r="J48" s="143"/>
      <c r="K48" s="145">
        <f>SUM(K49:K51)</f>
        <v>99.52000000000001</v>
      </c>
      <c r="L48" s="13"/>
    </row>
    <row r="49" spans="1:12" s="44" customFormat="1" x14ac:dyDescent="0.3">
      <c r="A49" s="15"/>
      <c r="B49" s="136" t="s">
        <v>94</v>
      </c>
      <c r="C49" s="131"/>
      <c r="D49" s="138">
        <v>1</v>
      </c>
      <c r="E49" s="131"/>
      <c r="F49" s="137" t="s">
        <v>42</v>
      </c>
      <c r="G49" s="131"/>
      <c r="H49" s="138">
        <v>40</v>
      </c>
      <c r="I49" s="131"/>
      <c r="J49" s="133"/>
      <c r="K49" s="146">
        <f>D49*H49</f>
        <v>40</v>
      </c>
      <c r="L49" s="13"/>
    </row>
    <row r="50" spans="1:12" s="44" customFormat="1" x14ac:dyDescent="0.3">
      <c r="A50" s="15"/>
      <c r="B50" s="136" t="s">
        <v>147</v>
      </c>
      <c r="C50" s="131"/>
      <c r="D50" s="138">
        <v>24</v>
      </c>
      <c r="E50" s="131"/>
      <c r="F50" s="137" t="s">
        <v>148</v>
      </c>
      <c r="G50" s="131"/>
      <c r="H50" s="138">
        <v>0.55000000000000004</v>
      </c>
      <c r="I50" s="131"/>
      <c r="J50" s="133"/>
      <c r="K50" s="146">
        <f>D50*H50</f>
        <v>13.200000000000001</v>
      </c>
      <c r="L50" s="13"/>
    </row>
    <row r="51" spans="1:12" s="44" customFormat="1" x14ac:dyDescent="0.3">
      <c r="A51" s="15"/>
      <c r="B51" s="136" t="s">
        <v>149</v>
      </c>
      <c r="C51" s="131"/>
      <c r="D51" s="138">
        <v>24</v>
      </c>
      <c r="E51" s="131"/>
      <c r="F51" s="137" t="s">
        <v>148</v>
      </c>
      <c r="G51" s="131"/>
      <c r="H51" s="138">
        <v>1.93</v>
      </c>
      <c r="I51" s="131"/>
      <c r="J51" s="133"/>
      <c r="K51" s="146">
        <f>D51*H51</f>
        <v>46.32</v>
      </c>
      <c r="L51" s="13"/>
    </row>
    <row r="52" spans="1:12" s="44" customFormat="1" ht="7.5" customHeight="1" x14ac:dyDescent="0.3">
      <c r="A52" s="15"/>
      <c r="B52" s="147"/>
      <c r="C52" s="131"/>
      <c r="D52" s="141"/>
      <c r="E52" s="131"/>
      <c r="F52" s="142"/>
      <c r="G52" s="131"/>
      <c r="H52" s="141"/>
      <c r="I52" s="131"/>
      <c r="J52" s="133"/>
      <c r="K52" s="139"/>
      <c r="L52" s="13"/>
    </row>
    <row r="53" spans="1:12" s="44" customFormat="1" x14ac:dyDescent="0.3">
      <c r="A53" s="15"/>
      <c r="B53" s="124" t="s">
        <v>20</v>
      </c>
      <c r="C53" s="131"/>
      <c r="D53" s="144"/>
      <c r="E53" s="131"/>
      <c r="F53" s="132"/>
      <c r="G53" s="131"/>
      <c r="H53" s="144"/>
      <c r="I53" s="131"/>
      <c r="J53" s="143"/>
      <c r="K53" s="145">
        <f>SUM(K54:K58)</f>
        <v>148.47899999999998</v>
      </c>
      <c r="L53" s="13"/>
    </row>
    <row r="54" spans="1:12" s="44" customFormat="1" x14ac:dyDescent="0.3">
      <c r="A54" s="15"/>
      <c r="B54" s="136" t="s">
        <v>43</v>
      </c>
      <c r="C54" s="131"/>
      <c r="D54" s="138">
        <v>4.5199999999999996</v>
      </c>
      <c r="E54" s="131"/>
      <c r="F54" s="137" t="s">
        <v>48</v>
      </c>
      <c r="G54" s="131"/>
      <c r="H54" s="138">
        <v>3.15</v>
      </c>
      <c r="I54" s="131"/>
      <c r="J54" s="133"/>
      <c r="K54" s="146">
        <f>D54*H54</f>
        <v>14.237999999999998</v>
      </c>
      <c r="L54" s="13"/>
    </row>
    <row r="55" spans="1:12" s="44" customFormat="1" x14ac:dyDescent="0.3">
      <c r="A55" s="15"/>
      <c r="B55" s="136" t="s">
        <v>150</v>
      </c>
      <c r="C55" s="131"/>
      <c r="D55" s="138">
        <v>20.47</v>
      </c>
      <c r="E55" s="131"/>
      <c r="F55" s="137" t="s">
        <v>48</v>
      </c>
      <c r="G55" s="131"/>
      <c r="H55" s="138">
        <v>2.9</v>
      </c>
      <c r="I55" s="131"/>
      <c r="J55" s="133"/>
      <c r="K55" s="146">
        <f>D55*H55</f>
        <v>59.362999999999992</v>
      </c>
      <c r="L55" s="13"/>
    </row>
    <row r="56" spans="1:12" s="44" customFormat="1" x14ac:dyDescent="0.3">
      <c r="A56" s="15"/>
      <c r="B56" s="136" t="s">
        <v>45</v>
      </c>
      <c r="C56" s="131"/>
      <c r="D56" s="138">
        <v>1.92</v>
      </c>
      <c r="E56" s="131"/>
      <c r="F56" s="137" t="s">
        <v>48</v>
      </c>
      <c r="G56" s="131"/>
      <c r="H56" s="138">
        <v>3.4</v>
      </c>
      <c r="I56" s="131"/>
      <c r="J56" s="133"/>
      <c r="K56" s="146">
        <f>D56*H56</f>
        <v>6.5279999999999996</v>
      </c>
      <c r="L56" s="13"/>
    </row>
    <row r="57" spans="1:12" s="44" customFormat="1" x14ac:dyDescent="0.3">
      <c r="A57" s="15"/>
      <c r="B57" s="136" t="s">
        <v>46</v>
      </c>
      <c r="C57" s="131"/>
      <c r="D57" s="138">
        <v>1</v>
      </c>
      <c r="E57" s="131"/>
      <c r="F57" s="137" t="s">
        <v>49</v>
      </c>
      <c r="G57" s="131"/>
      <c r="H57" s="138">
        <v>10.84</v>
      </c>
      <c r="I57" s="131"/>
      <c r="J57" s="133"/>
      <c r="K57" s="146">
        <f>D57*H57</f>
        <v>10.84</v>
      </c>
      <c r="L57" s="13"/>
    </row>
    <row r="58" spans="1:12" s="44" customFormat="1" x14ac:dyDescent="0.3">
      <c r="A58" s="15"/>
      <c r="B58" s="136" t="s">
        <v>151</v>
      </c>
      <c r="C58" s="131"/>
      <c r="D58" s="138">
        <v>1</v>
      </c>
      <c r="E58" s="131"/>
      <c r="F58" s="137" t="s">
        <v>49</v>
      </c>
      <c r="G58" s="131"/>
      <c r="H58" s="138">
        <v>57.51</v>
      </c>
      <c r="I58" s="131"/>
      <c r="J58" s="133"/>
      <c r="K58" s="146">
        <f>D58*H58</f>
        <v>57.51</v>
      </c>
      <c r="L58" s="13"/>
    </row>
    <row r="59" spans="1:12" s="44" customFormat="1" ht="7.5" customHeight="1" x14ac:dyDescent="0.3">
      <c r="A59" s="15"/>
      <c r="B59" s="147"/>
      <c r="C59" s="131"/>
      <c r="D59" s="141"/>
      <c r="E59" s="131"/>
      <c r="F59" s="142"/>
      <c r="G59" s="131"/>
      <c r="H59" s="141"/>
      <c r="I59" s="131"/>
      <c r="J59" s="133"/>
      <c r="K59" s="139"/>
      <c r="L59" s="13"/>
    </row>
    <row r="60" spans="1:12" s="44" customFormat="1" x14ac:dyDescent="0.3">
      <c r="A60" s="15"/>
      <c r="B60" s="124" t="s">
        <v>19</v>
      </c>
      <c r="C60" s="131"/>
      <c r="D60" s="144"/>
      <c r="E60" s="131"/>
      <c r="F60" s="132"/>
      <c r="G60" s="131"/>
      <c r="H60" s="144"/>
      <c r="I60" s="131"/>
      <c r="J60" s="143"/>
      <c r="K60" s="145">
        <f>SUM(K61:K65)</f>
        <v>198.85500000000002</v>
      </c>
      <c r="L60" s="13"/>
    </row>
    <row r="61" spans="1:12" s="44" customFormat="1" x14ac:dyDescent="0.3">
      <c r="A61" s="15"/>
      <c r="B61" s="136" t="s">
        <v>50</v>
      </c>
      <c r="C61" s="131"/>
      <c r="D61" s="138">
        <v>3.88</v>
      </c>
      <c r="E61" s="131"/>
      <c r="F61" s="137" t="s">
        <v>51</v>
      </c>
      <c r="G61" s="131"/>
      <c r="H61" s="138">
        <v>22.5</v>
      </c>
      <c r="I61" s="131"/>
      <c r="J61" s="133"/>
      <c r="K61" s="146">
        <f>D61*H61</f>
        <v>87.3</v>
      </c>
      <c r="L61" s="13"/>
    </row>
    <row r="62" spans="1:12" s="44" customFormat="1" x14ac:dyDescent="0.3">
      <c r="A62" s="15"/>
      <c r="B62" s="136" t="s">
        <v>152</v>
      </c>
      <c r="C62" s="131"/>
      <c r="D62" s="138">
        <v>1.86</v>
      </c>
      <c r="E62" s="131"/>
      <c r="F62" s="137" t="s">
        <v>51</v>
      </c>
      <c r="G62" s="131"/>
      <c r="H62" s="138">
        <v>17.55</v>
      </c>
      <c r="I62" s="131"/>
      <c r="J62" s="133"/>
      <c r="K62" s="146">
        <f t="shared" ref="K62:K63" si="4">D62*H62</f>
        <v>32.643000000000001</v>
      </c>
      <c r="L62" s="13"/>
    </row>
    <row r="63" spans="1:12" s="44" customFormat="1" x14ac:dyDescent="0.3">
      <c r="A63" s="15"/>
      <c r="B63" s="136" t="s">
        <v>153</v>
      </c>
      <c r="C63" s="131"/>
      <c r="D63" s="138">
        <v>0.96</v>
      </c>
      <c r="E63" s="131"/>
      <c r="F63" s="137" t="s">
        <v>51</v>
      </c>
      <c r="G63" s="131"/>
      <c r="H63" s="138">
        <v>22.5</v>
      </c>
      <c r="I63" s="131"/>
      <c r="J63" s="133"/>
      <c r="K63" s="146">
        <f t="shared" si="4"/>
        <v>21.599999999999998</v>
      </c>
      <c r="L63" s="13"/>
    </row>
    <row r="64" spans="1:12" s="44" customFormat="1" x14ac:dyDescent="0.3">
      <c r="A64" s="15"/>
      <c r="B64" s="136" t="s">
        <v>107</v>
      </c>
      <c r="C64" s="131"/>
      <c r="D64" s="138">
        <v>0.8</v>
      </c>
      <c r="E64" s="131"/>
      <c r="F64" s="137" t="s">
        <v>51</v>
      </c>
      <c r="G64" s="131"/>
      <c r="H64" s="138">
        <v>22.5</v>
      </c>
      <c r="I64" s="131"/>
      <c r="J64" s="133"/>
      <c r="K64" s="146">
        <f>D64*H64</f>
        <v>18</v>
      </c>
      <c r="L64" s="13"/>
    </row>
    <row r="65" spans="1:12" s="44" customFormat="1" x14ac:dyDescent="0.3">
      <c r="A65" s="15"/>
      <c r="B65" s="136" t="s">
        <v>66</v>
      </c>
      <c r="C65" s="131"/>
      <c r="D65" s="138">
        <v>2.2400000000000002</v>
      </c>
      <c r="E65" s="131"/>
      <c r="F65" s="137" t="s">
        <v>51</v>
      </c>
      <c r="G65" s="131"/>
      <c r="H65" s="138">
        <v>17.55</v>
      </c>
      <c r="I65" s="131"/>
      <c r="J65" s="133"/>
      <c r="K65" s="146">
        <f>D65*H65</f>
        <v>39.312000000000005</v>
      </c>
      <c r="L65" s="13"/>
    </row>
    <row r="66" spans="1:12" s="44" customFormat="1" ht="7.5" customHeight="1" x14ac:dyDescent="0.3">
      <c r="A66" s="15"/>
      <c r="B66" s="147"/>
      <c r="C66" s="131"/>
      <c r="D66" s="141"/>
      <c r="E66" s="131"/>
      <c r="F66" s="142"/>
      <c r="G66" s="131"/>
      <c r="H66" s="141"/>
      <c r="I66" s="131"/>
      <c r="J66" s="133"/>
      <c r="K66" s="139"/>
      <c r="L66" s="13"/>
    </row>
    <row r="67" spans="1:12" s="44" customFormat="1" x14ac:dyDescent="0.3">
      <c r="A67" s="15"/>
      <c r="B67" s="124" t="s">
        <v>154</v>
      </c>
      <c r="C67" s="131"/>
      <c r="D67" s="144"/>
      <c r="E67" s="131"/>
      <c r="F67" s="132"/>
      <c r="G67" s="131"/>
      <c r="H67" s="144"/>
      <c r="I67" s="131"/>
      <c r="J67" s="143"/>
      <c r="K67" s="145">
        <f>SUM(K68:K70)</f>
        <v>64.98</v>
      </c>
      <c r="L67" s="13"/>
    </row>
    <row r="68" spans="1:12" s="44" customFormat="1" x14ac:dyDescent="0.3">
      <c r="A68" s="15"/>
      <c r="B68" s="136" t="s">
        <v>155</v>
      </c>
      <c r="C68" s="131"/>
      <c r="D68" s="138">
        <v>380</v>
      </c>
      <c r="E68" s="131"/>
      <c r="F68" s="137" t="s">
        <v>122</v>
      </c>
      <c r="G68" s="131"/>
      <c r="H68" s="165">
        <v>0.13400000000000001</v>
      </c>
      <c r="I68" s="131"/>
      <c r="J68" s="133"/>
      <c r="K68" s="146">
        <f>D68*H68</f>
        <v>50.92</v>
      </c>
      <c r="L68" s="13"/>
    </row>
    <row r="69" spans="1:12" s="44" customFormat="1" x14ac:dyDescent="0.3">
      <c r="A69" s="15"/>
      <c r="B69" s="136" t="s">
        <v>156</v>
      </c>
      <c r="C69" s="131"/>
      <c r="D69" s="138">
        <v>380</v>
      </c>
      <c r="E69" s="131"/>
      <c r="F69" s="137" t="s">
        <v>122</v>
      </c>
      <c r="G69" s="131"/>
      <c r="H69" s="165">
        <v>3.6999999999999998E-2</v>
      </c>
      <c r="I69" s="131"/>
      <c r="J69" s="133"/>
      <c r="K69" s="146">
        <f>D69*H69</f>
        <v>14.059999999999999</v>
      </c>
      <c r="L69" s="13"/>
    </row>
    <row r="70" spans="1:12" s="44" customFormat="1" ht="7.5" customHeight="1" x14ac:dyDescent="0.3">
      <c r="A70" s="15"/>
      <c r="B70" s="131"/>
      <c r="C70" s="131"/>
      <c r="D70" s="144"/>
      <c r="E70" s="131"/>
      <c r="F70" s="132"/>
      <c r="G70" s="131"/>
      <c r="H70" s="144"/>
      <c r="I70" s="131"/>
      <c r="J70" s="133"/>
      <c r="K70" s="139"/>
      <c r="L70" s="13"/>
    </row>
    <row r="71" spans="1:12" s="44" customFormat="1" x14ac:dyDescent="0.3">
      <c r="A71" s="15"/>
      <c r="B71" s="124" t="s">
        <v>18</v>
      </c>
      <c r="C71" s="131"/>
      <c r="D71" s="144"/>
      <c r="E71" s="131"/>
      <c r="F71" s="132"/>
      <c r="G71" s="131"/>
      <c r="H71" s="144"/>
      <c r="I71" s="131"/>
      <c r="J71" s="143"/>
      <c r="K71" s="145">
        <f>SUM(K72:K73)</f>
        <v>141.56</v>
      </c>
      <c r="L71" s="13"/>
    </row>
    <row r="72" spans="1:12" s="44" customFormat="1" x14ac:dyDescent="0.3">
      <c r="A72" s="15"/>
      <c r="B72" s="136" t="s">
        <v>58</v>
      </c>
      <c r="C72" s="131"/>
      <c r="D72" s="138">
        <v>1</v>
      </c>
      <c r="E72" s="131"/>
      <c r="F72" s="137" t="s">
        <v>42</v>
      </c>
      <c r="G72" s="131"/>
      <c r="H72" s="138">
        <v>80</v>
      </c>
      <c r="I72" s="131"/>
      <c r="J72" s="133"/>
      <c r="K72" s="146">
        <f>D72*H72</f>
        <v>80</v>
      </c>
      <c r="L72" s="13"/>
    </row>
    <row r="73" spans="1:12" s="44" customFormat="1" x14ac:dyDescent="0.3">
      <c r="A73" s="15"/>
      <c r="B73" s="136" t="s">
        <v>157</v>
      </c>
      <c r="C73" s="131"/>
      <c r="D73" s="138">
        <v>342</v>
      </c>
      <c r="E73" s="131"/>
      <c r="F73" s="137" t="s">
        <v>122</v>
      </c>
      <c r="G73" s="131"/>
      <c r="H73" s="138">
        <v>0.18</v>
      </c>
      <c r="I73" s="131"/>
      <c r="J73" s="133"/>
      <c r="K73" s="146">
        <f>D73*H73</f>
        <v>61.559999999999995</v>
      </c>
      <c r="L73" s="13"/>
    </row>
    <row r="74" spans="1:12" s="44" customFormat="1" ht="7.5" customHeight="1" x14ac:dyDescent="0.3">
      <c r="A74" s="15"/>
      <c r="B74" s="131"/>
      <c r="C74" s="131"/>
      <c r="D74" s="131"/>
      <c r="E74" s="131"/>
      <c r="F74" s="132"/>
      <c r="G74" s="131"/>
      <c r="H74" s="148"/>
      <c r="I74" s="131"/>
      <c r="J74" s="133"/>
      <c r="K74" s="139"/>
      <c r="L74" s="13"/>
    </row>
    <row r="75" spans="1:12" s="44" customFormat="1" x14ac:dyDescent="0.3">
      <c r="A75" s="15"/>
      <c r="B75" s="149" t="s">
        <v>181</v>
      </c>
      <c r="E75" s="131"/>
      <c r="F75" s="132"/>
      <c r="G75" s="131"/>
      <c r="H75" s="131"/>
      <c r="I75" s="131"/>
      <c r="J75" s="133"/>
      <c r="K75" s="166">
        <v>52.79</v>
      </c>
      <c r="L75" s="13"/>
    </row>
    <row r="76" spans="1:12" s="44" customFormat="1" ht="7.5" customHeight="1" x14ac:dyDescent="0.3">
      <c r="A76" s="15"/>
      <c r="B76" s="131"/>
      <c r="C76" s="131"/>
      <c r="D76" s="131"/>
      <c r="E76" s="131"/>
      <c r="F76" s="132"/>
      <c r="G76" s="131"/>
      <c r="H76" s="131"/>
      <c r="I76" s="131"/>
      <c r="J76" s="133"/>
      <c r="K76" s="139"/>
      <c r="L76" s="13"/>
    </row>
    <row r="77" spans="1:12" s="44" customFormat="1" x14ac:dyDescent="0.3">
      <c r="A77" s="15"/>
      <c r="B77" s="124" t="s">
        <v>17</v>
      </c>
      <c r="C77" s="131"/>
      <c r="D77" s="131"/>
      <c r="E77" s="131"/>
      <c r="F77" s="132"/>
      <c r="G77" s="131"/>
      <c r="H77" s="131"/>
      <c r="I77" s="131"/>
      <c r="J77" s="143"/>
      <c r="K77" s="63">
        <f>SUM(K12:K75)-(K12+K16+K25+K42+K48+K53+K60+K67+K71)</f>
        <v>1626.7984999999994</v>
      </c>
      <c r="L77" s="13"/>
    </row>
    <row r="78" spans="1:12" s="44" customFormat="1" x14ac:dyDescent="0.3">
      <c r="A78" s="15"/>
      <c r="B78" s="124" t="s">
        <v>16</v>
      </c>
      <c r="C78" s="131"/>
      <c r="D78" s="131"/>
      <c r="E78" s="131"/>
      <c r="F78" s="132"/>
      <c r="G78" s="131"/>
      <c r="H78" s="131"/>
      <c r="I78" s="131"/>
      <c r="J78" s="143"/>
      <c r="K78" s="64">
        <f>K77/D7</f>
        <v>4.2810486842105249</v>
      </c>
      <c r="L78" s="13"/>
    </row>
    <row r="79" spans="1:12" s="44" customFormat="1" ht="7.5" customHeight="1" x14ac:dyDescent="0.3">
      <c r="A79" s="15"/>
      <c r="B79" s="131"/>
      <c r="C79" s="131"/>
      <c r="D79" s="131"/>
      <c r="E79" s="131"/>
      <c r="F79" s="132"/>
      <c r="G79" s="131"/>
      <c r="H79" s="131"/>
      <c r="I79" s="131"/>
      <c r="J79" s="133"/>
      <c r="K79" s="139"/>
      <c r="L79" s="13"/>
    </row>
    <row r="80" spans="1:12" s="44" customFormat="1" ht="18" thickBot="1" x14ac:dyDescent="0.35">
      <c r="A80" s="15"/>
      <c r="B80" s="124" t="s">
        <v>59</v>
      </c>
      <c r="C80" s="124"/>
      <c r="D80" s="124"/>
      <c r="E80" s="124"/>
      <c r="F80" s="127"/>
      <c r="G80" s="124"/>
      <c r="H80" s="124"/>
      <c r="I80" s="124"/>
      <c r="J80" s="143"/>
      <c r="K80" s="65">
        <f>K8-K77</f>
        <v>1318.2015000000006</v>
      </c>
      <c r="L80" s="13"/>
    </row>
    <row r="81" spans="1:12" s="44" customFormat="1" ht="18.600000000000001" thickTop="1" thickBot="1" x14ac:dyDescent="0.35">
      <c r="A81" s="19"/>
      <c r="B81" s="117"/>
      <c r="C81" s="117"/>
      <c r="D81" s="117"/>
      <c r="E81" s="117"/>
      <c r="F81" s="118"/>
      <c r="G81" s="117"/>
      <c r="H81" s="117"/>
      <c r="I81" s="117"/>
      <c r="J81" s="119"/>
      <c r="K81" s="120"/>
      <c r="L81" s="121"/>
    </row>
    <row r="82" spans="1:12" s="44" customFormat="1" ht="34.5" customHeight="1" x14ac:dyDescent="0.3">
      <c r="A82" s="184" t="s">
        <v>190</v>
      </c>
      <c r="B82" s="185"/>
      <c r="C82" s="185"/>
      <c r="D82" s="185"/>
      <c r="E82" s="185"/>
      <c r="F82" s="185"/>
      <c r="G82" s="185"/>
      <c r="H82" s="185"/>
      <c r="I82" s="150"/>
      <c r="J82" s="151"/>
      <c r="K82" s="152"/>
      <c r="L82" s="122"/>
    </row>
    <row r="83" spans="1:12" s="44" customFormat="1" ht="3.75" customHeight="1" x14ac:dyDescent="0.3">
      <c r="A83" s="7"/>
      <c r="B83" s="83"/>
      <c r="C83" s="83"/>
      <c r="D83" s="83"/>
      <c r="E83" s="83"/>
      <c r="F83" s="5"/>
      <c r="G83" s="83"/>
      <c r="H83" s="83"/>
      <c r="I83" s="83"/>
      <c r="J83" s="83"/>
      <c r="K83" s="55"/>
      <c r="L83" s="8"/>
    </row>
    <row r="84" spans="1:12" s="44" customFormat="1" ht="22.5" customHeight="1" x14ac:dyDescent="0.3">
      <c r="A84" s="15"/>
      <c r="B84" s="124"/>
      <c r="C84" s="124"/>
      <c r="D84" s="125" t="s">
        <v>32</v>
      </c>
      <c r="E84" s="126"/>
      <c r="F84" s="127"/>
      <c r="G84" s="126"/>
      <c r="H84" s="125" t="s">
        <v>31</v>
      </c>
      <c r="I84" s="126"/>
      <c r="J84" s="128"/>
      <c r="K84" s="129" t="s">
        <v>30</v>
      </c>
      <c r="L84" s="13"/>
    </row>
    <row r="85" spans="1:12" s="44" customFormat="1" x14ac:dyDescent="0.3">
      <c r="A85" s="15"/>
      <c r="B85" s="37" t="s">
        <v>29</v>
      </c>
      <c r="C85" s="38"/>
      <c r="D85" s="39" t="s">
        <v>28</v>
      </c>
      <c r="E85" s="37"/>
      <c r="F85" s="40" t="s">
        <v>27</v>
      </c>
      <c r="G85" s="37"/>
      <c r="H85" s="39" t="s">
        <v>26</v>
      </c>
      <c r="I85" s="37"/>
      <c r="J85" s="42"/>
      <c r="K85" s="57" t="s">
        <v>25</v>
      </c>
      <c r="L85" s="13"/>
    </row>
    <row r="86" spans="1:12" s="44" customFormat="1" x14ac:dyDescent="0.3">
      <c r="A86" s="15"/>
      <c r="B86" s="135" t="s">
        <v>15</v>
      </c>
      <c r="C86" s="131"/>
      <c r="D86" s="131"/>
      <c r="E86" s="131"/>
      <c r="F86" s="132"/>
      <c r="G86" s="131"/>
      <c r="H86" s="131"/>
      <c r="I86" s="131"/>
      <c r="J86" s="133"/>
      <c r="K86" s="153"/>
      <c r="L86" s="13"/>
    </row>
    <row r="87" spans="1:12" s="44" customFormat="1" ht="18" customHeight="1" x14ac:dyDescent="0.3">
      <c r="A87" s="15"/>
      <c r="B87" s="180" t="s">
        <v>158</v>
      </c>
      <c r="C87" s="180"/>
      <c r="D87" s="180"/>
      <c r="E87" s="181"/>
      <c r="F87" s="181"/>
      <c r="G87" s="181"/>
      <c r="H87" s="181"/>
      <c r="I87" s="181"/>
      <c r="J87" s="133"/>
      <c r="K87" s="154">
        <v>5.65</v>
      </c>
      <c r="L87" s="13"/>
    </row>
    <row r="88" spans="1:12" s="44" customFormat="1" ht="18" customHeight="1" x14ac:dyDescent="0.3">
      <c r="A88" s="15"/>
      <c r="B88" s="180" t="s">
        <v>159</v>
      </c>
      <c r="C88" s="180"/>
      <c r="D88" s="180"/>
      <c r="E88" s="181"/>
      <c r="F88" s="181"/>
      <c r="G88" s="181"/>
      <c r="H88" s="181"/>
      <c r="I88" s="181"/>
      <c r="J88" s="133"/>
      <c r="K88" s="154">
        <v>190</v>
      </c>
      <c r="L88" s="13"/>
    </row>
    <row r="89" spans="1:12" s="44" customFormat="1" ht="18" customHeight="1" x14ac:dyDescent="0.3">
      <c r="A89" s="15"/>
      <c r="B89" s="180" t="s">
        <v>160</v>
      </c>
      <c r="C89" s="180"/>
      <c r="D89" s="180"/>
      <c r="E89" s="181"/>
      <c r="F89" s="181"/>
      <c r="G89" s="181"/>
      <c r="H89" s="181"/>
      <c r="I89" s="181"/>
      <c r="J89" s="133"/>
      <c r="K89" s="154">
        <v>63</v>
      </c>
      <c r="L89" s="13"/>
    </row>
    <row r="90" spans="1:12" s="44" customFormat="1" ht="18" customHeight="1" x14ac:dyDescent="0.3">
      <c r="A90" s="15"/>
      <c r="B90" s="180" t="s">
        <v>161</v>
      </c>
      <c r="C90" s="180"/>
      <c r="D90" s="180"/>
      <c r="E90" s="181"/>
      <c r="F90" s="181"/>
      <c r="G90" s="181"/>
      <c r="H90" s="181"/>
      <c r="I90" s="181"/>
      <c r="J90" s="133"/>
      <c r="K90" s="154">
        <v>535</v>
      </c>
      <c r="L90" s="13"/>
    </row>
    <row r="91" spans="1:12" s="44" customFormat="1" ht="18" customHeight="1" x14ac:dyDescent="0.3">
      <c r="A91" s="15"/>
      <c r="B91" s="180" t="s">
        <v>162</v>
      </c>
      <c r="C91" s="180"/>
      <c r="D91" s="180"/>
      <c r="E91" s="181"/>
      <c r="F91" s="181"/>
      <c r="G91" s="181"/>
      <c r="H91" s="181"/>
      <c r="I91" s="181"/>
      <c r="J91" s="133"/>
      <c r="K91" s="154">
        <v>49</v>
      </c>
      <c r="L91" s="13"/>
    </row>
    <row r="92" spans="1:12" s="44" customFormat="1" ht="18" customHeight="1" x14ac:dyDescent="0.3">
      <c r="A92" s="15"/>
      <c r="B92" s="180" t="s">
        <v>54</v>
      </c>
      <c r="C92" s="180"/>
      <c r="D92" s="180"/>
      <c r="E92" s="181"/>
      <c r="F92" s="181"/>
      <c r="G92" s="181"/>
      <c r="H92" s="181"/>
      <c r="I92" s="181"/>
      <c r="J92" s="133"/>
      <c r="K92" s="154">
        <v>157</v>
      </c>
      <c r="L92" s="13"/>
    </row>
    <row r="93" spans="1:12" s="44" customFormat="1" ht="18" customHeight="1" x14ac:dyDescent="0.3">
      <c r="A93" s="15"/>
      <c r="B93" s="180"/>
      <c r="C93" s="180"/>
      <c r="D93" s="180"/>
      <c r="E93" s="181"/>
      <c r="F93" s="181"/>
      <c r="G93" s="181"/>
      <c r="H93" s="181"/>
      <c r="I93" s="181"/>
      <c r="J93" s="133"/>
      <c r="K93" s="154"/>
      <c r="L93" s="13"/>
    </row>
    <row r="94" spans="1:12" s="44" customFormat="1" ht="18" customHeight="1" x14ac:dyDescent="0.3">
      <c r="A94" s="15"/>
      <c r="B94" s="180"/>
      <c r="C94" s="180"/>
      <c r="D94" s="180"/>
      <c r="E94" s="181"/>
      <c r="F94" s="181"/>
      <c r="G94" s="181"/>
      <c r="H94" s="181"/>
      <c r="I94" s="181"/>
      <c r="J94" s="133"/>
      <c r="K94" s="154"/>
      <c r="L94" s="13"/>
    </row>
    <row r="95" spans="1:12" s="44" customFormat="1" ht="7.5" customHeight="1" x14ac:dyDescent="0.3">
      <c r="A95" s="15"/>
      <c r="B95" s="131"/>
      <c r="C95" s="131"/>
      <c r="D95" s="131"/>
      <c r="E95" s="131"/>
      <c r="F95" s="132"/>
      <c r="G95" s="131"/>
      <c r="H95" s="131"/>
      <c r="I95" s="131"/>
      <c r="J95" s="133"/>
      <c r="K95" s="139"/>
      <c r="L95" s="13"/>
    </row>
    <row r="96" spans="1:12" s="44" customFormat="1" x14ac:dyDescent="0.3">
      <c r="A96" s="15"/>
      <c r="B96" s="124" t="s">
        <v>14</v>
      </c>
      <c r="C96" s="131"/>
      <c r="D96" s="131"/>
      <c r="E96" s="131"/>
      <c r="F96" s="132"/>
      <c r="G96" s="131"/>
      <c r="H96" s="131"/>
      <c r="I96" s="131"/>
      <c r="J96" s="143"/>
      <c r="K96" s="63">
        <f>SUM(K86:K94)</f>
        <v>999.65</v>
      </c>
      <c r="L96" s="13"/>
    </row>
    <row r="97" spans="1:12" s="44" customFormat="1" x14ac:dyDescent="0.3">
      <c r="A97" s="15"/>
      <c r="B97" s="124" t="s">
        <v>13</v>
      </c>
      <c r="C97" s="131"/>
      <c r="D97" s="131"/>
      <c r="E97" s="131"/>
      <c r="F97" s="132"/>
      <c r="G97" s="131"/>
      <c r="H97" s="131"/>
      <c r="I97" s="131"/>
      <c r="J97" s="143"/>
      <c r="K97" s="64">
        <f>K96/D7</f>
        <v>2.6306578947368422</v>
      </c>
      <c r="L97" s="13"/>
    </row>
    <row r="98" spans="1:12" s="44" customFormat="1" x14ac:dyDescent="0.3">
      <c r="A98" s="15"/>
      <c r="B98" s="131"/>
      <c r="C98" s="131"/>
      <c r="D98" s="131"/>
      <c r="E98" s="131"/>
      <c r="F98" s="132"/>
      <c r="G98" s="131"/>
      <c r="H98" s="131"/>
      <c r="I98" s="131"/>
      <c r="J98" s="133"/>
      <c r="K98" s="139"/>
      <c r="L98" s="13"/>
    </row>
    <row r="99" spans="1:12" s="44" customFormat="1" x14ac:dyDescent="0.3">
      <c r="A99" s="15"/>
      <c r="B99" s="124" t="s">
        <v>12</v>
      </c>
      <c r="C99" s="131"/>
      <c r="D99" s="131"/>
      <c r="E99" s="131"/>
      <c r="F99" s="132"/>
      <c r="G99" s="131"/>
      <c r="H99" s="131"/>
      <c r="I99" s="131"/>
      <c r="J99" s="143"/>
      <c r="K99" s="63">
        <f>K77+K96</f>
        <v>2626.4484999999995</v>
      </c>
      <c r="L99" s="13"/>
    </row>
    <row r="100" spans="1:12" s="44" customFormat="1" x14ac:dyDescent="0.3">
      <c r="A100" s="15"/>
      <c r="B100" s="124" t="s">
        <v>11</v>
      </c>
      <c r="C100" s="131"/>
      <c r="D100" s="131"/>
      <c r="E100" s="131"/>
      <c r="F100" s="132"/>
      <c r="G100" s="131"/>
      <c r="H100" s="131"/>
      <c r="I100" s="131"/>
      <c r="J100" s="143"/>
      <c r="K100" s="64">
        <f>K99/D7</f>
        <v>6.9117065789473671</v>
      </c>
      <c r="L100" s="13"/>
    </row>
    <row r="101" spans="1:12" x14ac:dyDescent="0.3">
      <c r="A101" s="15"/>
      <c r="B101" s="131"/>
      <c r="C101" s="131"/>
      <c r="D101" s="131"/>
      <c r="E101" s="131"/>
      <c r="F101" s="132"/>
      <c r="G101" s="131"/>
      <c r="H101" s="131"/>
      <c r="I101" s="131"/>
      <c r="J101" s="133"/>
      <c r="K101" s="139"/>
      <c r="L101" s="13"/>
    </row>
    <row r="102" spans="1:12" ht="18" thickBot="1" x14ac:dyDescent="0.35">
      <c r="A102" s="15"/>
      <c r="B102" s="124" t="s">
        <v>10</v>
      </c>
      <c r="C102" s="124"/>
      <c r="D102" s="124"/>
      <c r="E102" s="124"/>
      <c r="F102" s="127"/>
      <c r="G102" s="124"/>
      <c r="H102" s="124"/>
      <c r="I102" s="124"/>
      <c r="J102" s="143"/>
      <c r="K102" s="65">
        <f>K8-K99</f>
        <v>318.55150000000049</v>
      </c>
      <c r="L102" s="13"/>
    </row>
    <row r="103" spans="1:12" ht="18" thickTop="1" x14ac:dyDescent="0.3">
      <c r="A103" s="15"/>
      <c r="B103" s="131"/>
      <c r="C103" s="131"/>
      <c r="D103" s="131"/>
      <c r="E103" s="131"/>
      <c r="F103" s="132"/>
      <c r="G103" s="131"/>
      <c r="H103" s="131"/>
      <c r="I103" s="131"/>
      <c r="J103" s="133"/>
      <c r="K103" s="134"/>
      <c r="L103" s="13"/>
    </row>
    <row r="104" spans="1:12" x14ac:dyDescent="0.3">
      <c r="A104" s="15"/>
      <c r="B104" s="131" t="s">
        <v>9</v>
      </c>
      <c r="C104" s="131"/>
      <c r="D104" s="131"/>
      <c r="E104" s="131"/>
      <c r="F104" s="132"/>
      <c r="G104" s="131"/>
      <c r="H104" s="131"/>
      <c r="I104" s="131"/>
      <c r="J104" s="131"/>
      <c r="K104" s="155"/>
      <c r="L104" s="23"/>
    </row>
    <row r="105" spans="1:12" ht="18" customHeight="1" x14ac:dyDescent="0.3">
      <c r="A105" s="15"/>
      <c r="B105" s="179" t="s">
        <v>163</v>
      </c>
      <c r="C105" s="179"/>
      <c r="D105" s="179"/>
      <c r="E105" s="179"/>
      <c r="F105" s="179"/>
      <c r="G105" s="179"/>
      <c r="H105" s="179"/>
      <c r="I105" s="179"/>
      <c r="J105" s="179"/>
      <c r="K105" s="179"/>
      <c r="L105" s="23"/>
    </row>
    <row r="106" spans="1:12" x14ac:dyDescent="0.3">
      <c r="A106" s="15"/>
      <c r="B106" s="179" t="s">
        <v>182</v>
      </c>
      <c r="C106" s="179"/>
      <c r="D106" s="179"/>
      <c r="E106" s="179"/>
      <c r="F106" s="179"/>
      <c r="G106" s="179"/>
      <c r="H106" s="179"/>
      <c r="I106" s="179"/>
      <c r="J106" s="179"/>
      <c r="K106" s="179"/>
      <c r="L106" s="23"/>
    </row>
    <row r="107" spans="1:12" x14ac:dyDescent="0.3">
      <c r="A107" s="15"/>
      <c r="B107" s="179" t="s">
        <v>183</v>
      </c>
      <c r="C107" s="179"/>
      <c r="D107" s="179"/>
      <c r="E107" s="179"/>
      <c r="F107" s="179"/>
      <c r="G107" s="179"/>
      <c r="H107" s="179"/>
      <c r="I107" s="179"/>
      <c r="J107" s="179"/>
      <c r="K107" s="179"/>
      <c r="L107" s="23"/>
    </row>
    <row r="108" spans="1:12" x14ac:dyDescent="0.3">
      <c r="A108" s="15"/>
      <c r="B108" s="179" t="s">
        <v>184</v>
      </c>
      <c r="C108" s="179"/>
      <c r="D108" s="179"/>
      <c r="E108" s="179"/>
      <c r="F108" s="179"/>
      <c r="G108" s="179"/>
      <c r="H108" s="179"/>
      <c r="I108" s="179"/>
      <c r="J108" s="179"/>
      <c r="K108" s="179"/>
      <c r="L108" s="23"/>
    </row>
    <row r="109" spans="1:12" x14ac:dyDescent="0.3">
      <c r="A109" s="15"/>
      <c r="B109" s="179" t="s">
        <v>185</v>
      </c>
      <c r="C109" s="179"/>
      <c r="D109" s="179"/>
      <c r="E109" s="179"/>
      <c r="F109" s="179"/>
      <c r="G109" s="179"/>
      <c r="H109" s="179"/>
      <c r="I109" s="179"/>
      <c r="J109" s="179"/>
      <c r="K109" s="179"/>
      <c r="L109" s="23"/>
    </row>
    <row r="110" spans="1:12" s="44" customFormat="1" x14ac:dyDescent="0.3">
      <c r="A110" s="15"/>
      <c r="B110" s="131"/>
      <c r="C110" s="131"/>
      <c r="D110" s="131"/>
      <c r="E110" s="131"/>
      <c r="F110" s="132"/>
      <c r="G110" s="131"/>
      <c r="H110" s="131"/>
      <c r="I110" s="131"/>
      <c r="J110" s="131"/>
      <c r="K110" s="155"/>
      <c r="L110" s="23"/>
    </row>
    <row r="111" spans="1:12" s="44" customFormat="1" x14ac:dyDescent="0.3">
      <c r="A111" s="15"/>
      <c r="B111" s="135" t="s">
        <v>8</v>
      </c>
      <c r="C111" s="131"/>
      <c r="D111" s="156" t="s">
        <v>7</v>
      </c>
      <c r="E111" s="131"/>
      <c r="F111" s="132" t="s">
        <v>6</v>
      </c>
      <c r="G111" s="131"/>
      <c r="H111" s="156" t="s">
        <v>5</v>
      </c>
      <c r="I111" s="131"/>
      <c r="J111" s="131"/>
      <c r="K111" s="155"/>
      <c r="L111" s="23"/>
    </row>
    <row r="112" spans="1:12" s="44" customFormat="1" x14ac:dyDescent="0.3">
      <c r="A112" s="15"/>
      <c r="B112" s="131"/>
      <c r="C112" s="131"/>
      <c r="D112" s="157">
        <v>0.05</v>
      </c>
      <c r="E112" s="131"/>
      <c r="F112" s="132"/>
      <c r="G112" s="131"/>
      <c r="H112" s="157">
        <v>0.05</v>
      </c>
      <c r="I112" s="131"/>
      <c r="J112" s="131"/>
      <c r="K112" s="155"/>
      <c r="L112" s="23"/>
    </row>
    <row r="113" spans="1:12" s="44" customFormat="1" x14ac:dyDescent="0.3">
      <c r="A113" s="15"/>
      <c r="B113" s="131"/>
      <c r="C113" s="131"/>
      <c r="D113" s="158"/>
      <c r="E113" s="124"/>
      <c r="F113" s="126" t="s">
        <v>3</v>
      </c>
      <c r="G113" s="124"/>
      <c r="H113" s="158"/>
      <c r="I113" s="131"/>
      <c r="J113" s="131"/>
      <c r="K113" s="155"/>
      <c r="L113" s="23"/>
    </row>
    <row r="114" spans="1:12" s="44" customFormat="1" x14ac:dyDescent="0.3">
      <c r="A114" s="15"/>
      <c r="B114" s="159" t="s">
        <v>4</v>
      </c>
      <c r="C114" s="131"/>
      <c r="D114" s="158">
        <f>F114*(1-D112)</f>
        <v>361</v>
      </c>
      <c r="E114" s="124"/>
      <c r="F114" s="160">
        <f>D7</f>
        <v>380</v>
      </c>
      <c r="G114" s="124"/>
      <c r="H114" s="126">
        <f>F114*(1+H112)</f>
        <v>399</v>
      </c>
      <c r="I114" s="131"/>
      <c r="J114" s="131"/>
      <c r="K114" s="155"/>
      <c r="L114" s="23"/>
    </row>
    <row r="115" spans="1:12" s="44" customFormat="1" ht="4.5" customHeight="1" x14ac:dyDescent="0.3">
      <c r="A115" s="15"/>
      <c r="B115" s="131"/>
      <c r="C115" s="131"/>
      <c r="D115" s="131"/>
      <c r="E115" s="131"/>
      <c r="F115" s="132"/>
      <c r="G115" s="131"/>
      <c r="H115" s="131"/>
      <c r="I115" s="131"/>
      <c r="J115" s="131"/>
      <c r="K115" s="155"/>
      <c r="L115" s="23"/>
    </row>
    <row r="116" spans="1:12" s="44" customFormat="1" x14ac:dyDescent="0.3">
      <c r="A116" s="15"/>
      <c r="B116" s="131" t="s">
        <v>2</v>
      </c>
      <c r="C116" s="131"/>
      <c r="D116" s="161">
        <f>$K$77/D114</f>
        <v>4.5063670360110786</v>
      </c>
      <c r="E116" s="131"/>
      <c r="F116" s="161">
        <f>$K$77/F114</f>
        <v>4.2810486842105249</v>
      </c>
      <c r="G116" s="131"/>
      <c r="H116" s="161">
        <f>$K$77/H114</f>
        <v>4.0771892230576423</v>
      </c>
      <c r="I116" s="131"/>
      <c r="J116" s="131"/>
      <c r="K116" s="155"/>
      <c r="L116" s="23"/>
    </row>
    <row r="117" spans="1:12" s="44" customFormat="1" ht="4.5" customHeight="1" x14ac:dyDescent="0.3">
      <c r="A117" s="15"/>
      <c r="B117" s="131"/>
      <c r="C117" s="131"/>
      <c r="D117" s="131"/>
      <c r="E117" s="131"/>
      <c r="F117" s="132"/>
      <c r="G117" s="131"/>
      <c r="H117" s="131"/>
      <c r="I117" s="131"/>
      <c r="J117" s="131"/>
      <c r="K117" s="155"/>
      <c r="L117" s="23"/>
    </row>
    <row r="118" spans="1:12" s="44" customFormat="1" x14ac:dyDescent="0.3">
      <c r="A118" s="15"/>
      <c r="B118" s="131" t="s">
        <v>1</v>
      </c>
      <c r="C118" s="131"/>
      <c r="D118" s="161">
        <f>$K$96/D114</f>
        <v>2.7691135734072021</v>
      </c>
      <c r="E118" s="131"/>
      <c r="F118" s="161">
        <f>$K$96/F114</f>
        <v>2.6306578947368422</v>
      </c>
      <c r="G118" s="131"/>
      <c r="H118" s="161">
        <f>$K$96/H114</f>
        <v>2.5053884711779446</v>
      </c>
      <c r="I118" s="131"/>
      <c r="J118" s="131"/>
      <c r="K118" s="155"/>
      <c r="L118" s="23"/>
    </row>
    <row r="119" spans="1:12" s="44" customFormat="1" ht="3.75" customHeight="1" x14ac:dyDescent="0.3">
      <c r="A119" s="15"/>
      <c r="B119" s="131"/>
      <c r="C119" s="131"/>
      <c r="D119" s="131"/>
      <c r="E119" s="131"/>
      <c r="F119" s="132"/>
      <c r="G119" s="131"/>
      <c r="H119" s="131"/>
      <c r="I119" s="131"/>
      <c r="J119" s="131"/>
      <c r="K119" s="155"/>
      <c r="L119" s="23"/>
    </row>
    <row r="120" spans="1:12" s="44" customFormat="1" x14ac:dyDescent="0.3">
      <c r="A120" s="15"/>
      <c r="B120" s="131" t="s">
        <v>0</v>
      </c>
      <c r="C120" s="131"/>
      <c r="D120" s="161">
        <f>$K$99/D114</f>
        <v>7.2754806094182811</v>
      </c>
      <c r="E120" s="131"/>
      <c r="F120" s="161">
        <f>$K$99/F114</f>
        <v>6.9117065789473671</v>
      </c>
      <c r="G120" s="131"/>
      <c r="H120" s="161">
        <f>$K$99/H114</f>
        <v>6.5825776942355878</v>
      </c>
      <c r="I120" s="131"/>
      <c r="J120" s="131"/>
      <c r="K120" s="155"/>
      <c r="L120" s="23"/>
    </row>
    <row r="121" spans="1:12" s="44" customFormat="1" ht="5.25" customHeight="1" x14ac:dyDescent="0.3">
      <c r="A121" s="15"/>
      <c r="B121" s="131"/>
      <c r="C121" s="131"/>
      <c r="D121" s="131"/>
      <c r="E121" s="131"/>
      <c r="F121" s="132"/>
      <c r="G121" s="131"/>
      <c r="H121" s="131"/>
      <c r="I121" s="131"/>
      <c r="J121" s="131"/>
      <c r="K121" s="155"/>
      <c r="L121" s="23"/>
    </row>
    <row r="122" spans="1:12" s="44" customFormat="1" x14ac:dyDescent="0.3">
      <c r="A122" s="15"/>
      <c r="B122" s="131"/>
      <c r="C122" s="131"/>
      <c r="D122" s="131"/>
      <c r="E122" s="131"/>
      <c r="F122" s="132"/>
      <c r="G122" s="131"/>
      <c r="H122" s="131"/>
      <c r="I122" s="131"/>
      <c r="J122" s="131"/>
      <c r="K122" s="155"/>
      <c r="L122" s="23"/>
    </row>
    <row r="123" spans="1:12" s="44" customFormat="1" x14ac:dyDescent="0.3">
      <c r="A123" s="15"/>
      <c r="B123" s="131"/>
      <c r="C123" s="131"/>
      <c r="D123" s="124"/>
      <c r="E123" s="124"/>
      <c r="F123" s="127" t="s">
        <v>4</v>
      </c>
      <c r="G123" s="124"/>
      <c r="H123" s="124"/>
      <c r="I123" s="131"/>
      <c r="J123" s="131"/>
      <c r="K123" s="155"/>
      <c r="L123" s="23"/>
    </row>
    <row r="124" spans="1:12" s="44" customFormat="1" x14ac:dyDescent="0.3">
      <c r="A124" s="15"/>
      <c r="B124" s="159" t="s">
        <v>3</v>
      </c>
      <c r="C124" s="131"/>
      <c r="D124" s="162">
        <f>F124*(1-D112)</f>
        <v>7.3624999999999998</v>
      </c>
      <c r="E124" s="124"/>
      <c r="F124" s="163">
        <f>H7</f>
        <v>7.75</v>
      </c>
      <c r="G124" s="124"/>
      <c r="H124" s="162">
        <f>F124*(1+H112)</f>
        <v>8.1375000000000011</v>
      </c>
      <c r="I124" s="131"/>
      <c r="J124" s="131"/>
      <c r="K124" s="155"/>
      <c r="L124" s="23"/>
    </row>
    <row r="125" spans="1:12" s="44" customFormat="1" ht="4.5" customHeight="1" x14ac:dyDescent="0.3">
      <c r="A125" s="15"/>
      <c r="B125" s="131"/>
      <c r="C125" s="131"/>
      <c r="D125" s="131"/>
      <c r="E125" s="131"/>
      <c r="F125" s="132"/>
      <c r="G125" s="131"/>
      <c r="H125" s="131"/>
      <c r="I125" s="131"/>
      <c r="J125" s="131"/>
      <c r="K125" s="155"/>
      <c r="L125" s="23"/>
    </row>
    <row r="126" spans="1:12" s="44" customFormat="1" x14ac:dyDescent="0.3">
      <c r="A126" s="15"/>
      <c r="B126" s="131" t="s">
        <v>2</v>
      </c>
      <c r="C126" s="131"/>
      <c r="D126" s="164">
        <f>$K$77/D124</f>
        <v>220.95735144312386</v>
      </c>
      <c r="E126" s="131"/>
      <c r="F126" s="164">
        <f>$K$77/F124</f>
        <v>209.90948387096768</v>
      </c>
      <c r="G126" s="131"/>
      <c r="H126" s="164">
        <f>$K$77/H124</f>
        <v>199.91379416282632</v>
      </c>
      <c r="I126" s="131"/>
      <c r="J126" s="131"/>
      <c r="K126" s="155"/>
      <c r="L126" s="23"/>
    </row>
    <row r="127" spans="1:12" s="44" customFormat="1" ht="3" customHeight="1" x14ac:dyDescent="0.3">
      <c r="A127" s="15"/>
      <c r="B127" s="131"/>
      <c r="C127" s="131"/>
      <c r="D127" s="131"/>
      <c r="E127" s="131"/>
      <c r="F127" s="132"/>
      <c r="G127" s="131"/>
      <c r="H127" s="131"/>
      <c r="I127" s="131"/>
      <c r="J127" s="131"/>
      <c r="K127" s="155"/>
      <c r="L127" s="23"/>
    </row>
    <row r="128" spans="1:12" s="44" customFormat="1" x14ac:dyDescent="0.3">
      <c r="A128" s="15"/>
      <c r="B128" s="131" t="s">
        <v>1</v>
      </c>
      <c r="C128" s="131"/>
      <c r="D128" s="164">
        <f>$K$96/D124</f>
        <v>135.77589134125637</v>
      </c>
      <c r="E128" s="131"/>
      <c r="F128" s="164">
        <f>$K$96/F124</f>
        <v>128.98709677419353</v>
      </c>
      <c r="G128" s="131"/>
      <c r="H128" s="164">
        <f>$K$96/H124</f>
        <v>122.8448540706605</v>
      </c>
      <c r="I128" s="131"/>
      <c r="J128" s="131"/>
      <c r="K128" s="155"/>
      <c r="L128" s="23"/>
    </row>
    <row r="129" spans="1:12" s="44" customFormat="1" ht="3.75" customHeight="1" x14ac:dyDescent="0.3">
      <c r="A129" s="15"/>
      <c r="B129" s="131"/>
      <c r="C129" s="131"/>
      <c r="D129" s="131"/>
      <c r="E129" s="131"/>
      <c r="F129" s="132"/>
      <c r="G129" s="131"/>
      <c r="H129" s="131"/>
      <c r="I129" s="131"/>
      <c r="J129" s="131"/>
      <c r="K129" s="155"/>
      <c r="L129" s="23"/>
    </row>
    <row r="130" spans="1:12" s="44" customFormat="1" x14ac:dyDescent="0.3">
      <c r="A130" s="15"/>
      <c r="B130" s="131" t="s">
        <v>0</v>
      </c>
      <c r="C130" s="131"/>
      <c r="D130" s="164">
        <f>$K$99/D124</f>
        <v>356.73324278438025</v>
      </c>
      <c r="E130" s="131"/>
      <c r="F130" s="164">
        <f>$K$99/F124</f>
        <v>338.89658064516124</v>
      </c>
      <c r="G130" s="131"/>
      <c r="H130" s="164">
        <f>$K$99/H124</f>
        <v>322.75864823348684</v>
      </c>
      <c r="I130" s="131"/>
      <c r="J130" s="131"/>
      <c r="K130" s="155"/>
      <c r="L130" s="23"/>
    </row>
    <row r="131" spans="1:12" s="44" customFormat="1" ht="5.25" customHeight="1" thickBot="1" x14ac:dyDescent="0.35">
      <c r="A131" s="19"/>
      <c r="B131" s="14"/>
      <c r="C131" s="14"/>
      <c r="D131" s="14"/>
      <c r="E131" s="14"/>
      <c r="F131" s="47"/>
      <c r="G131" s="14"/>
      <c r="H131" s="14"/>
      <c r="I131" s="14"/>
      <c r="J131" s="14"/>
      <c r="K131" s="68"/>
      <c r="L131" s="48"/>
    </row>
    <row r="132" spans="1:12" s="44" customFormat="1" x14ac:dyDescent="0.3">
      <c r="F132" s="46"/>
      <c r="K132" s="69"/>
    </row>
    <row r="133" spans="1:12" s="44" customFormat="1" x14ac:dyDescent="0.3">
      <c r="F133" s="46"/>
      <c r="K133" s="69"/>
    </row>
    <row r="134" spans="1:12" s="44" customFormat="1" x14ac:dyDescent="0.3">
      <c r="F134" s="46"/>
      <c r="K134" s="69"/>
    </row>
    <row r="135" spans="1:12" s="44" customFormat="1" x14ac:dyDescent="0.3">
      <c r="F135" s="46"/>
      <c r="K135" s="69"/>
    </row>
    <row r="136" spans="1:12" s="44" customFormat="1" x14ac:dyDescent="0.3">
      <c r="F136" s="46"/>
      <c r="K136" s="69"/>
    </row>
    <row r="137" spans="1:12" s="44" customFormat="1" x14ac:dyDescent="0.3">
      <c r="F137" s="46"/>
      <c r="K137" s="69"/>
    </row>
    <row r="138" spans="1:12" s="44" customFormat="1" x14ac:dyDescent="0.3">
      <c r="F138" s="46"/>
      <c r="K138" s="69"/>
    </row>
    <row r="139" spans="1:12" s="44" customFormat="1" x14ac:dyDescent="0.3">
      <c r="F139" s="46"/>
      <c r="K139" s="69"/>
    </row>
    <row r="140" spans="1:12" s="44" customFormat="1" x14ac:dyDescent="0.3">
      <c r="F140" s="46"/>
      <c r="K140" s="69"/>
    </row>
    <row r="141" spans="1:12" s="44" customFormat="1" x14ac:dyDescent="0.3">
      <c r="F141" s="46"/>
      <c r="K141" s="69"/>
    </row>
    <row r="142" spans="1:12" s="44" customFormat="1" x14ac:dyDescent="0.3">
      <c r="F142" s="46"/>
      <c r="K142" s="69"/>
    </row>
    <row r="143" spans="1:12" s="44" customFormat="1" x14ac:dyDescent="0.3">
      <c r="F143" s="46"/>
      <c r="K143" s="69"/>
    </row>
    <row r="144" spans="1:12" s="44" customFormat="1" x14ac:dyDescent="0.3">
      <c r="F144" s="46"/>
      <c r="K144" s="69"/>
    </row>
    <row r="145" spans="6:11" s="44" customFormat="1" x14ac:dyDescent="0.3">
      <c r="F145" s="46"/>
      <c r="K145" s="69"/>
    </row>
    <row r="146" spans="6:11" s="44" customFormat="1" x14ac:dyDescent="0.3">
      <c r="F146" s="46"/>
      <c r="K146" s="69"/>
    </row>
    <row r="147" spans="6:11" s="44" customFormat="1" x14ac:dyDescent="0.3">
      <c r="F147" s="46"/>
      <c r="K147" s="69"/>
    </row>
    <row r="148" spans="6:11" s="44" customFormat="1" x14ac:dyDescent="0.3">
      <c r="F148" s="46"/>
      <c r="K148" s="69"/>
    </row>
    <row r="149" spans="6:11" s="44" customFormat="1" x14ac:dyDescent="0.3">
      <c r="F149" s="46"/>
      <c r="K149" s="69"/>
    </row>
    <row r="150" spans="6:11" s="44" customFormat="1" x14ac:dyDescent="0.3">
      <c r="F150" s="46"/>
      <c r="K150" s="69"/>
    </row>
    <row r="151" spans="6:11" s="44" customFormat="1" x14ac:dyDescent="0.3">
      <c r="F151" s="46"/>
      <c r="K151" s="69"/>
    </row>
    <row r="152" spans="6:11" s="44" customFormat="1" x14ac:dyDescent="0.3">
      <c r="F152" s="46"/>
      <c r="K152" s="69"/>
    </row>
    <row r="153" spans="6:11" s="44" customFormat="1" x14ac:dyDescent="0.3">
      <c r="F153" s="46"/>
      <c r="K153" s="69"/>
    </row>
    <row r="154" spans="6:11" s="44" customFormat="1" x14ac:dyDescent="0.3">
      <c r="F154" s="46"/>
      <c r="K154" s="69"/>
    </row>
    <row r="155" spans="6:11" s="44" customFormat="1" x14ac:dyDescent="0.3">
      <c r="F155" s="46"/>
      <c r="K155" s="69"/>
    </row>
    <row r="156" spans="6:11" s="44" customFormat="1" x14ac:dyDescent="0.3">
      <c r="F156" s="46"/>
      <c r="K156" s="69"/>
    </row>
    <row r="157" spans="6:11" s="44" customFormat="1" x14ac:dyDescent="0.3">
      <c r="F157" s="46"/>
      <c r="K157" s="69"/>
    </row>
    <row r="158" spans="6:11" s="44" customFormat="1" x14ac:dyDescent="0.3">
      <c r="F158" s="46"/>
      <c r="K158" s="69"/>
    </row>
    <row r="159" spans="6:11" s="44" customFormat="1" x14ac:dyDescent="0.3">
      <c r="F159" s="46"/>
      <c r="K159" s="69"/>
    </row>
    <row r="160" spans="6:11" s="44" customFormat="1" x14ac:dyDescent="0.3">
      <c r="F160" s="46"/>
      <c r="K160" s="69"/>
    </row>
    <row r="161" spans="6:11" s="44" customFormat="1" x14ac:dyDescent="0.3">
      <c r="F161" s="46"/>
      <c r="K161" s="69"/>
    </row>
    <row r="162" spans="6:11" s="44" customFormat="1" x14ac:dyDescent="0.3">
      <c r="F162" s="46"/>
      <c r="K162" s="69"/>
    </row>
    <row r="163" spans="6:11" s="44" customFormat="1" x14ac:dyDescent="0.3">
      <c r="F163" s="46"/>
      <c r="K163" s="69"/>
    </row>
    <row r="164" spans="6:11" s="44" customFormat="1" x14ac:dyDescent="0.3">
      <c r="F164" s="46"/>
      <c r="K164" s="69"/>
    </row>
    <row r="165" spans="6:11" s="44" customFormat="1" x14ac:dyDescent="0.3">
      <c r="F165" s="46"/>
      <c r="K165" s="69"/>
    </row>
    <row r="166" spans="6:11" s="44" customFormat="1" x14ac:dyDescent="0.3">
      <c r="F166" s="46"/>
      <c r="K166" s="69"/>
    </row>
    <row r="167" spans="6:11" s="44" customFormat="1" x14ac:dyDescent="0.3">
      <c r="F167" s="46"/>
      <c r="K167" s="69"/>
    </row>
    <row r="168" spans="6:11" s="44" customFormat="1" x14ac:dyDescent="0.3">
      <c r="F168" s="46"/>
      <c r="K168" s="69"/>
    </row>
    <row r="169" spans="6:11" s="44" customFormat="1" x14ac:dyDescent="0.3">
      <c r="F169" s="46"/>
      <c r="K169" s="69"/>
    </row>
    <row r="170" spans="6:11" s="44" customFormat="1" x14ac:dyDescent="0.3">
      <c r="F170" s="46"/>
      <c r="K170" s="69"/>
    </row>
    <row r="171" spans="6:11" s="44" customFormat="1" x14ac:dyDescent="0.3">
      <c r="F171" s="46"/>
      <c r="K171" s="69"/>
    </row>
    <row r="172" spans="6:11" s="44" customFormat="1" x14ac:dyDescent="0.3">
      <c r="F172" s="46"/>
      <c r="K172" s="69"/>
    </row>
    <row r="173" spans="6:11" s="44" customFormat="1" x14ac:dyDescent="0.3">
      <c r="F173" s="46"/>
      <c r="K173" s="69"/>
    </row>
    <row r="174" spans="6:11" s="44" customFormat="1" x14ac:dyDescent="0.3">
      <c r="F174" s="46"/>
      <c r="K174" s="69"/>
    </row>
    <row r="175" spans="6:11" s="44" customFormat="1" x14ac:dyDescent="0.3">
      <c r="F175" s="46"/>
      <c r="K175" s="69"/>
    </row>
    <row r="176" spans="6:11" s="44" customFormat="1" x14ac:dyDescent="0.3">
      <c r="F176" s="46"/>
      <c r="K176" s="69"/>
    </row>
    <row r="177" spans="6:11" s="44" customFormat="1" x14ac:dyDescent="0.3">
      <c r="F177" s="46"/>
      <c r="K177" s="69"/>
    </row>
    <row r="178" spans="6:11" s="44" customFormat="1" x14ac:dyDescent="0.3">
      <c r="F178" s="46"/>
      <c r="K178" s="69"/>
    </row>
    <row r="179" spans="6:11" s="44" customFormat="1" x14ac:dyDescent="0.3">
      <c r="F179" s="46"/>
      <c r="K179" s="69"/>
    </row>
    <row r="180" spans="6:11" s="44" customFormat="1" x14ac:dyDescent="0.3">
      <c r="F180" s="46"/>
      <c r="K180" s="69"/>
    </row>
    <row r="181" spans="6:11" s="44" customFormat="1" x14ac:dyDescent="0.3">
      <c r="F181" s="46"/>
      <c r="K181" s="69"/>
    </row>
    <row r="182" spans="6:11" s="44" customFormat="1" x14ac:dyDescent="0.3">
      <c r="F182" s="46"/>
      <c r="K182" s="69"/>
    </row>
    <row r="183" spans="6:11" s="44" customFormat="1" x14ac:dyDescent="0.3">
      <c r="F183" s="46"/>
      <c r="K183" s="69"/>
    </row>
    <row r="184" spans="6:11" s="44" customFormat="1" x14ac:dyDescent="0.3">
      <c r="F184" s="46"/>
      <c r="K184" s="69"/>
    </row>
    <row r="185" spans="6:11" s="44" customFormat="1" x14ac:dyDescent="0.3">
      <c r="F185" s="46"/>
      <c r="K185" s="69"/>
    </row>
    <row r="186" spans="6:11" s="44" customFormat="1" x14ac:dyDescent="0.3">
      <c r="F186" s="46"/>
      <c r="K186" s="69"/>
    </row>
    <row r="187" spans="6:11" s="44" customFormat="1" x14ac:dyDescent="0.3">
      <c r="F187" s="46"/>
      <c r="K187" s="69"/>
    </row>
    <row r="188" spans="6:11" s="44" customFormat="1" x14ac:dyDescent="0.3">
      <c r="F188" s="46"/>
      <c r="K188" s="69"/>
    </row>
    <row r="189" spans="6:11" s="44" customFormat="1" x14ac:dyDescent="0.3">
      <c r="F189" s="46"/>
      <c r="K189" s="69"/>
    </row>
    <row r="190" spans="6:11" s="44" customFormat="1" x14ac:dyDescent="0.3">
      <c r="F190" s="46"/>
      <c r="K190" s="69"/>
    </row>
    <row r="191" spans="6:11" s="44" customFormat="1" x14ac:dyDescent="0.3">
      <c r="F191" s="46"/>
      <c r="K191" s="69"/>
    </row>
    <row r="192" spans="6:11" s="44" customFormat="1" x14ac:dyDescent="0.3">
      <c r="F192" s="46"/>
      <c r="K192" s="69"/>
    </row>
    <row r="193" spans="6:11" s="44" customFormat="1" x14ac:dyDescent="0.3">
      <c r="F193" s="46"/>
      <c r="K193" s="69"/>
    </row>
    <row r="194" spans="6:11" s="44" customFormat="1" x14ac:dyDescent="0.3">
      <c r="F194" s="46"/>
      <c r="K194" s="69"/>
    </row>
    <row r="195" spans="6:11" s="44" customFormat="1" x14ac:dyDescent="0.3">
      <c r="F195" s="46"/>
      <c r="K195" s="69"/>
    </row>
    <row r="196" spans="6:11" s="44" customFormat="1" x14ac:dyDescent="0.3">
      <c r="F196" s="46"/>
      <c r="K196" s="69"/>
    </row>
    <row r="197" spans="6:11" s="44" customFormat="1" x14ac:dyDescent="0.3">
      <c r="F197" s="46"/>
      <c r="K197" s="69"/>
    </row>
    <row r="198" spans="6:11" s="44" customFormat="1" x14ac:dyDescent="0.3">
      <c r="F198" s="46"/>
      <c r="K198" s="69"/>
    </row>
    <row r="199" spans="6:11" s="44" customFormat="1" x14ac:dyDescent="0.3">
      <c r="F199" s="46"/>
      <c r="K199" s="69"/>
    </row>
    <row r="200" spans="6:11" s="44" customFormat="1" x14ac:dyDescent="0.3">
      <c r="F200" s="46"/>
      <c r="K200" s="69"/>
    </row>
    <row r="201" spans="6:11" s="44" customFormat="1" x14ac:dyDescent="0.3">
      <c r="F201" s="46"/>
      <c r="K201" s="69"/>
    </row>
    <row r="202" spans="6:11" s="44" customFormat="1" x14ac:dyDescent="0.3">
      <c r="F202" s="46"/>
      <c r="K202" s="69"/>
    </row>
    <row r="203" spans="6:11" s="44" customFormat="1" x14ac:dyDescent="0.3">
      <c r="F203" s="46"/>
      <c r="K203" s="69"/>
    </row>
    <row r="204" spans="6:11" s="44" customFormat="1" x14ac:dyDescent="0.3">
      <c r="F204" s="46"/>
      <c r="K204" s="69"/>
    </row>
    <row r="205" spans="6:11" s="44" customFormat="1" x14ac:dyDescent="0.3">
      <c r="F205" s="46"/>
      <c r="K205" s="69"/>
    </row>
    <row r="206" spans="6:11" s="44" customFormat="1" x14ac:dyDescent="0.3">
      <c r="F206" s="46"/>
      <c r="K206" s="69"/>
    </row>
    <row r="207" spans="6:11" s="44" customFormat="1" x14ac:dyDescent="0.3">
      <c r="F207" s="46"/>
      <c r="K207" s="69"/>
    </row>
    <row r="208" spans="6:11" s="44" customFormat="1" x14ac:dyDescent="0.3">
      <c r="F208" s="46"/>
      <c r="K208" s="69"/>
    </row>
    <row r="209" spans="6:11" s="44" customFormat="1" x14ac:dyDescent="0.3">
      <c r="F209" s="46"/>
      <c r="K209" s="69"/>
    </row>
    <row r="210" spans="6:11" s="44" customFormat="1" x14ac:dyDescent="0.3">
      <c r="F210" s="46"/>
      <c r="K210" s="69"/>
    </row>
    <row r="211" spans="6:11" s="44" customFormat="1" x14ac:dyDescent="0.3">
      <c r="F211" s="46"/>
      <c r="K211" s="69"/>
    </row>
    <row r="212" spans="6:11" s="44" customFormat="1" x14ac:dyDescent="0.3">
      <c r="F212" s="46"/>
      <c r="K212" s="69"/>
    </row>
    <row r="213" spans="6:11" s="44" customFormat="1" x14ac:dyDescent="0.3">
      <c r="F213" s="46"/>
      <c r="K213" s="69"/>
    </row>
    <row r="214" spans="6:11" s="44" customFormat="1" x14ac:dyDescent="0.3">
      <c r="F214" s="46"/>
      <c r="K214" s="69"/>
    </row>
    <row r="215" spans="6:11" s="44" customFormat="1" x14ac:dyDescent="0.3">
      <c r="F215" s="46"/>
      <c r="K215" s="69"/>
    </row>
  </sheetData>
  <sheetProtection sheet="1" objects="1" scenarios="1"/>
  <mergeCells count="23">
    <mergeCell ref="A1:H1"/>
    <mergeCell ref="A82:H82"/>
    <mergeCell ref="B87:D87"/>
    <mergeCell ref="E87:I87"/>
    <mergeCell ref="B88:D88"/>
    <mergeCell ref="E88:I88"/>
    <mergeCell ref="B89:D89"/>
    <mergeCell ref="E89:I89"/>
    <mergeCell ref="B90:D90"/>
    <mergeCell ref="E90:I90"/>
    <mergeCell ref="B91:D91"/>
    <mergeCell ref="E91:I91"/>
    <mergeCell ref="B92:D92"/>
    <mergeCell ref="E92:I92"/>
    <mergeCell ref="B93:D93"/>
    <mergeCell ref="E93:I93"/>
    <mergeCell ref="B94:D94"/>
    <mergeCell ref="E94:I94"/>
    <mergeCell ref="B105:K105"/>
    <mergeCell ref="B106:K106"/>
    <mergeCell ref="B107:K107"/>
    <mergeCell ref="B108:K108"/>
    <mergeCell ref="B109:K10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FF00"/>
  </sheetPr>
  <dimension ref="A1:CS217"/>
  <sheetViews>
    <sheetView zoomScale="90" zoomScaleNormal="90" workbookViewId="0">
      <selection activeCell="O17" sqref="O17"/>
    </sheetView>
  </sheetViews>
  <sheetFormatPr defaultColWidth="9" defaultRowHeight="17.399999999999999" x14ac:dyDescent="0.3"/>
  <cols>
    <col min="1" max="1" width="1.19921875" style="1" customWidth="1"/>
    <col min="2" max="2" width="37.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10" width="1.19921875" style="1" customWidth="1"/>
    <col min="11" max="11" width="17.69921875" style="75" customWidth="1"/>
    <col min="12" max="12" width="1.19921875" style="1" customWidth="1"/>
    <col min="13" max="13" width="3.69921875" style="44" customWidth="1"/>
    <col min="14" max="97" width="9" style="44"/>
    <col min="98" max="16384" width="9" style="1"/>
  </cols>
  <sheetData>
    <row r="1" spans="1:12" s="44" customFormat="1" ht="34.5" customHeight="1" x14ac:dyDescent="0.3">
      <c r="A1" s="182" t="s">
        <v>204</v>
      </c>
      <c r="B1" s="183"/>
      <c r="C1" s="183"/>
      <c r="D1" s="183"/>
      <c r="E1" s="183"/>
      <c r="F1" s="183"/>
      <c r="G1" s="183"/>
      <c r="H1" s="183"/>
      <c r="I1" s="84"/>
      <c r="J1" s="82"/>
      <c r="K1" s="123"/>
      <c r="L1" s="10"/>
    </row>
    <row r="2" spans="1:12" s="44" customFormat="1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83"/>
      <c r="K2" s="55"/>
      <c r="L2" s="8"/>
    </row>
    <row r="3" spans="1:12" s="44" customFormat="1" ht="22.5" customHeight="1" x14ac:dyDescent="0.3">
      <c r="A3" s="15"/>
      <c r="B3" s="124"/>
      <c r="C3" s="124"/>
      <c r="D3" s="125" t="s">
        <v>32</v>
      </c>
      <c r="E3" s="126"/>
      <c r="F3" s="127"/>
      <c r="G3" s="126"/>
      <c r="H3" s="125" t="s">
        <v>31</v>
      </c>
      <c r="I3" s="126"/>
      <c r="J3" s="128"/>
      <c r="K3" s="129" t="s">
        <v>30</v>
      </c>
      <c r="L3" s="13"/>
    </row>
    <row r="4" spans="1:12" s="44" customFormat="1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42"/>
      <c r="K4" s="57" t="s">
        <v>25</v>
      </c>
      <c r="L4" s="13"/>
    </row>
    <row r="5" spans="1:12" ht="7.5" customHeight="1" x14ac:dyDescent="0.3">
      <c r="A5" s="15"/>
      <c r="B5" s="130"/>
      <c r="C5" s="131"/>
      <c r="D5" s="131"/>
      <c r="E5" s="131"/>
      <c r="F5" s="132"/>
      <c r="G5" s="131"/>
      <c r="H5" s="131"/>
      <c r="I5" s="131"/>
      <c r="J5" s="133"/>
      <c r="K5" s="134"/>
      <c r="L5" s="13"/>
    </row>
    <row r="6" spans="1:12" x14ac:dyDescent="0.3">
      <c r="A6" s="15"/>
      <c r="B6" s="135" t="s">
        <v>24</v>
      </c>
      <c r="C6" s="131"/>
      <c r="D6" s="131"/>
      <c r="E6" s="131"/>
      <c r="F6" s="132"/>
      <c r="G6" s="131"/>
      <c r="H6" s="131"/>
      <c r="I6" s="131"/>
      <c r="J6" s="133"/>
      <c r="K6" s="134"/>
      <c r="L6" s="13"/>
    </row>
    <row r="7" spans="1:12" x14ac:dyDescent="0.3">
      <c r="A7" s="15"/>
      <c r="B7" s="136" t="s">
        <v>121</v>
      </c>
      <c r="C7" s="131"/>
      <c r="D7" s="138">
        <v>420</v>
      </c>
      <c r="E7" s="131"/>
      <c r="F7" s="137" t="s">
        <v>122</v>
      </c>
      <c r="G7" s="131"/>
      <c r="H7" s="138">
        <v>7.75</v>
      </c>
      <c r="I7" s="131"/>
      <c r="J7" s="133"/>
      <c r="K7" s="139">
        <f>D7*H7</f>
        <v>3255</v>
      </c>
      <c r="L7" s="13"/>
    </row>
    <row r="8" spans="1:12" s="44" customFormat="1" x14ac:dyDescent="0.3">
      <c r="A8" s="15"/>
      <c r="B8" s="140" t="s">
        <v>36</v>
      </c>
      <c r="C8" s="131"/>
      <c r="D8" s="141"/>
      <c r="E8" s="131"/>
      <c r="F8" s="142"/>
      <c r="G8" s="131"/>
      <c r="H8" s="141"/>
      <c r="I8" s="131"/>
      <c r="J8" s="143"/>
      <c r="K8" s="64">
        <f>SUM(K7:K7)</f>
        <v>3255</v>
      </c>
      <c r="L8" s="13"/>
    </row>
    <row r="9" spans="1:12" s="44" customFormat="1" ht="7.5" customHeight="1" x14ac:dyDescent="0.3">
      <c r="A9" s="15"/>
      <c r="B9" s="131"/>
      <c r="C9" s="131"/>
      <c r="D9" s="144"/>
      <c r="E9" s="131"/>
      <c r="F9" s="132"/>
      <c r="G9" s="131"/>
      <c r="H9" s="144"/>
      <c r="I9" s="131"/>
      <c r="J9" s="133"/>
      <c r="K9" s="139"/>
      <c r="L9" s="13"/>
    </row>
    <row r="10" spans="1:12" s="44" customFormat="1" x14ac:dyDescent="0.3">
      <c r="A10" s="15"/>
      <c r="B10" s="135" t="s">
        <v>23</v>
      </c>
      <c r="C10" s="131"/>
      <c r="D10" s="144"/>
      <c r="E10" s="131"/>
      <c r="F10" s="132"/>
      <c r="G10" s="131"/>
      <c r="H10" s="144"/>
      <c r="I10" s="131"/>
      <c r="J10" s="133"/>
      <c r="K10" s="139"/>
      <c r="L10" s="13"/>
    </row>
    <row r="11" spans="1:12" s="44" customFormat="1" ht="7.5" customHeight="1" x14ac:dyDescent="0.3">
      <c r="A11" s="15"/>
      <c r="B11" s="131"/>
      <c r="C11" s="131"/>
      <c r="D11" s="144"/>
      <c r="E11" s="131"/>
      <c r="F11" s="132"/>
      <c r="G11" s="131"/>
      <c r="H11" s="144"/>
      <c r="I11" s="131"/>
      <c r="J11" s="133"/>
      <c r="K11" s="139"/>
      <c r="L11" s="13"/>
    </row>
    <row r="12" spans="1:12" s="44" customFormat="1" x14ac:dyDescent="0.3">
      <c r="A12" s="15"/>
      <c r="B12" s="124" t="s">
        <v>22</v>
      </c>
      <c r="C12" s="131"/>
      <c r="D12" s="144"/>
      <c r="E12" s="131"/>
      <c r="F12" s="132"/>
      <c r="G12" s="131"/>
      <c r="H12" s="144"/>
      <c r="I12" s="131"/>
      <c r="J12" s="143"/>
      <c r="K12" s="145">
        <f>SUM(K13:K14)</f>
        <v>312.89999999999998</v>
      </c>
      <c r="L12" s="13"/>
    </row>
    <row r="13" spans="1:12" s="44" customFormat="1" x14ac:dyDescent="0.3">
      <c r="A13" s="15"/>
      <c r="B13" s="136" t="s">
        <v>123</v>
      </c>
      <c r="C13" s="131"/>
      <c r="D13" s="138">
        <v>21</v>
      </c>
      <c r="E13" s="131"/>
      <c r="F13" s="137" t="s">
        <v>122</v>
      </c>
      <c r="G13" s="131"/>
      <c r="H13" s="138">
        <v>12.95</v>
      </c>
      <c r="I13" s="131"/>
      <c r="J13" s="133"/>
      <c r="K13" s="146">
        <f>D13*H13</f>
        <v>271.95</v>
      </c>
      <c r="L13" s="13"/>
    </row>
    <row r="14" spans="1:12" s="44" customFormat="1" x14ac:dyDescent="0.3">
      <c r="A14" s="15"/>
      <c r="B14" s="136" t="s">
        <v>124</v>
      </c>
      <c r="C14" s="131"/>
      <c r="D14" s="138">
        <v>21</v>
      </c>
      <c r="E14" s="131"/>
      <c r="F14" s="137" t="s">
        <v>122</v>
      </c>
      <c r="G14" s="131"/>
      <c r="H14" s="138">
        <v>1.95</v>
      </c>
      <c r="I14" s="131"/>
      <c r="J14" s="133"/>
      <c r="K14" s="146">
        <f>D14*H14</f>
        <v>40.949999999999996</v>
      </c>
      <c r="L14" s="13"/>
    </row>
    <row r="15" spans="1:12" s="44" customFormat="1" ht="7.5" customHeight="1" x14ac:dyDescent="0.3">
      <c r="A15" s="15"/>
      <c r="B15" s="131"/>
      <c r="C15" s="131"/>
      <c r="D15" s="144"/>
      <c r="E15" s="131"/>
      <c r="F15" s="132"/>
      <c r="G15" s="131"/>
      <c r="H15" s="144"/>
      <c r="I15" s="131"/>
      <c r="J15" s="133"/>
      <c r="K15" s="139"/>
      <c r="L15" s="13"/>
    </row>
    <row r="16" spans="1:12" s="44" customFormat="1" x14ac:dyDescent="0.3">
      <c r="A16" s="15"/>
      <c r="B16" s="124" t="s">
        <v>21</v>
      </c>
      <c r="C16" s="131"/>
      <c r="D16" s="144"/>
      <c r="E16" s="131"/>
      <c r="F16" s="132"/>
      <c r="G16" s="131"/>
      <c r="H16" s="144"/>
      <c r="I16" s="131"/>
      <c r="J16" s="143"/>
      <c r="K16" s="145">
        <f>SUM(K17:K23)</f>
        <v>336</v>
      </c>
      <c r="L16" s="13"/>
    </row>
    <row r="17" spans="1:12" s="44" customFormat="1" x14ac:dyDescent="0.3">
      <c r="A17" s="15"/>
      <c r="B17" s="136" t="s">
        <v>125</v>
      </c>
      <c r="C17" s="131"/>
      <c r="D17" s="138">
        <v>140</v>
      </c>
      <c r="E17" s="131"/>
      <c r="F17" s="137" t="s">
        <v>38</v>
      </c>
      <c r="G17" s="131"/>
      <c r="H17" s="138">
        <v>0.42</v>
      </c>
      <c r="I17" s="131"/>
      <c r="J17" s="133"/>
      <c r="K17" s="146">
        <f t="shared" ref="K17:K23" si="0">D17*H17</f>
        <v>58.8</v>
      </c>
      <c r="L17" s="13"/>
    </row>
    <row r="18" spans="1:12" s="44" customFormat="1" x14ac:dyDescent="0.3">
      <c r="A18" s="15"/>
      <c r="B18" s="136" t="s">
        <v>40</v>
      </c>
      <c r="C18" s="131"/>
      <c r="D18" s="138">
        <v>185</v>
      </c>
      <c r="E18" s="131"/>
      <c r="F18" s="137" t="s">
        <v>38</v>
      </c>
      <c r="G18" s="131"/>
      <c r="H18" s="138">
        <v>0.41</v>
      </c>
      <c r="I18" s="131"/>
      <c r="J18" s="133"/>
      <c r="K18" s="146">
        <f t="shared" si="0"/>
        <v>75.849999999999994</v>
      </c>
      <c r="L18" s="13"/>
    </row>
    <row r="19" spans="1:12" s="44" customFormat="1" x14ac:dyDescent="0.3">
      <c r="A19" s="15"/>
      <c r="B19" s="136" t="s">
        <v>90</v>
      </c>
      <c r="C19" s="131"/>
      <c r="D19" s="138">
        <v>215</v>
      </c>
      <c r="E19" s="131"/>
      <c r="F19" s="137" t="s">
        <v>38</v>
      </c>
      <c r="G19" s="131"/>
      <c r="H19" s="138">
        <v>0.31</v>
      </c>
      <c r="I19" s="131"/>
      <c r="J19" s="133"/>
      <c r="K19" s="146">
        <f t="shared" si="0"/>
        <v>66.650000000000006</v>
      </c>
      <c r="L19" s="13"/>
    </row>
    <row r="20" spans="1:12" s="44" customFormat="1" x14ac:dyDescent="0.3">
      <c r="A20" s="15"/>
      <c r="B20" s="136" t="s">
        <v>60</v>
      </c>
      <c r="C20" s="131"/>
      <c r="D20" s="138">
        <v>85</v>
      </c>
      <c r="E20" s="131"/>
      <c r="F20" s="137" t="s">
        <v>38</v>
      </c>
      <c r="G20" s="131"/>
      <c r="H20" s="138">
        <v>0.22</v>
      </c>
      <c r="I20" s="131"/>
      <c r="J20" s="133"/>
      <c r="K20" s="146">
        <f t="shared" si="0"/>
        <v>18.7</v>
      </c>
      <c r="L20" s="13"/>
    </row>
    <row r="21" spans="1:12" s="44" customFormat="1" x14ac:dyDescent="0.3">
      <c r="A21" s="15"/>
      <c r="B21" s="136" t="s">
        <v>62</v>
      </c>
      <c r="C21" s="131"/>
      <c r="D21" s="138">
        <v>120</v>
      </c>
      <c r="E21" s="131"/>
      <c r="F21" s="137" t="s">
        <v>38</v>
      </c>
      <c r="G21" s="131"/>
      <c r="H21" s="138">
        <v>0.5</v>
      </c>
      <c r="I21" s="131"/>
      <c r="J21" s="133"/>
      <c r="K21" s="146">
        <f t="shared" si="0"/>
        <v>60</v>
      </c>
      <c r="L21" s="13"/>
    </row>
    <row r="22" spans="1:12" s="44" customFormat="1" x14ac:dyDescent="0.3">
      <c r="A22" s="15"/>
      <c r="B22" s="136" t="s">
        <v>63</v>
      </c>
      <c r="C22" s="131"/>
      <c r="D22" s="138">
        <v>50</v>
      </c>
      <c r="E22" s="131"/>
      <c r="F22" s="137" t="s">
        <v>38</v>
      </c>
      <c r="G22" s="131"/>
      <c r="H22" s="138">
        <v>0.48</v>
      </c>
      <c r="I22" s="131"/>
      <c r="J22" s="133"/>
      <c r="K22" s="146">
        <f t="shared" si="0"/>
        <v>24</v>
      </c>
      <c r="L22" s="13"/>
    </row>
    <row r="23" spans="1:12" s="44" customFormat="1" x14ac:dyDescent="0.3">
      <c r="A23" s="15"/>
      <c r="B23" s="136" t="s">
        <v>126</v>
      </c>
      <c r="C23" s="131"/>
      <c r="D23" s="138">
        <v>1</v>
      </c>
      <c r="E23" s="131"/>
      <c r="F23" s="137" t="s">
        <v>42</v>
      </c>
      <c r="G23" s="131"/>
      <c r="H23" s="138">
        <v>32</v>
      </c>
      <c r="I23" s="131"/>
      <c r="J23" s="133"/>
      <c r="K23" s="146">
        <f t="shared" si="0"/>
        <v>32</v>
      </c>
      <c r="L23" s="13"/>
    </row>
    <row r="24" spans="1:12" s="44" customFormat="1" ht="7.5" customHeight="1" x14ac:dyDescent="0.3">
      <c r="A24" s="15"/>
      <c r="B24" s="131"/>
      <c r="C24" s="131"/>
      <c r="D24" s="144"/>
      <c r="E24" s="131"/>
      <c r="F24" s="132"/>
      <c r="G24" s="131"/>
      <c r="H24" s="144"/>
      <c r="I24" s="131"/>
      <c r="J24" s="133"/>
      <c r="K24" s="139"/>
      <c r="L24" s="13"/>
    </row>
    <row r="25" spans="1:12" s="44" customFormat="1" x14ac:dyDescent="0.3">
      <c r="A25" s="15"/>
      <c r="B25" s="124" t="s">
        <v>127</v>
      </c>
      <c r="C25" s="131"/>
      <c r="D25" s="144"/>
      <c r="E25" s="131"/>
      <c r="F25" s="132"/>
      <c r="G25" s="131"/>
      <c r="H25" s="144"/>
      <c r="I25" s="131"/>
      <c r="J25" s="143"/>
      <c r="K25" s="145">
        <f>SUM(K26:K41)</f>
        <v>444.4645000000001</v>
      </c>
      <c r="L25" s="13"/>
    </row>
    <row r="26" spans="1:12" s="44" customFormat="1" x14ac:dyDescent="0.3">
      <c r="A26" s="15"/>
      <c r="B26" s="149" t="s">
        <v>187</v>
      </c>
      <c r="C26" s="131"/>
      <c r="D26" s="138">
        <v>40</v>
      </c>
      <c r="E26" s="131"/>
      <c r="F26" s="137" t="s">
        <v>48</v>
      </c>
      <c r="G26" s="131"/>
      <c r="H26" s="138">
        <v>5.4</v>
      </c>
      <c r="I26" s="131"/>
      <c r="J26" s="133"/>
      <c r="K26" s="146">
        <f>D26*H26</f>
        <v>216</v>
      </c>
      <c r="L26" s="13"/>
    </row>
    <row r="27" spans="1:12" s="44" customFormat="1" x14ac:dyDescent="0.3">
      <c r="A27" s="15"/>
      <c r="B27" s="149" t="s">
        <v>128</v>
      </c>
      <c r="C27" s="131"/>
      <c r="D27" s="138">
        <v>21</v>
      </c>
      <c r="E27" s="131"/>
      <c r="F27" s="137" t="s">
        <v>122</v>
      </c>
      <c r="G27" s="131"/>
      <c r="H27" s="138">
        <v>0.7</v>
      </c>
      <c r="I27" s="131"/>
      <c r="J27" s="133"/>
      <c r="K27" s="146">
        <f t="shared" ref="K27:K34" si="1">D27*H27</f>
        <v>14.7</v>
      </c>
      <c r="L27" s="13"/>
    </row>
    <row r="28" spans="1:12" s="44" customFormat="1" x14ac:dyDescent="0.3">
      <c r="A28" s="15"/>
      <c r="B28" s="149" t="s">
        <v>129</v>
      </c>
      <c r="C28" s="131"/>
      <c r="D28" s="138">
        <v>8</v>
      </c>
      <c r="E28" s="131"/>
      <c r="F28" s="137" t="s">
        <v>64</v>
      </c>
      <c r="G28" s="131"/>
      <c r="H28" s="138">
        <v>1.3</v>
      </c>
      <c r="I28" s="131"/>
      <c r="J28" s="133"/>
      <c r="K28" s="146">
        <f t="shared" si="1"/>
        <v>10.4</v>
      </c>
      <c r="L28" s="13"/>
    </row>
    <row r="29" spans="1:12" s="44" customFormat="1" x14ac:dyDescent="0.3">
      <c r="A29" s="15"/>
      <c r="B29" s="149" t="s">
        <v>130</v>
      </c>
      <c r="C29" s="131"/>
      <c r="D29" s="138">
        <v>1</v>
      </c>
      <c r="E29" s="131"/>
      <c r="F29" s="137" t="s">
        <v>38</v>
      </c>
      <c r="G29" s="131"/>
      <c r="H29" s="138">
        <v>30</v>
      </c>
      <c r="I29" s="131"/>
      <c r="J29" s="133"/>
      <c r="K29" s="146">
        <f t="shared" si="1"/>
        <v>30</v>
      </c>
      <c r="L29" s="13"/>
    </row>
    <row r="30" spans="1:12" s="44" customFormat="1" x14ac:dyDescent="0.3">
      <c r="A30" s="15"/>
      <c r="B30" s="149" t="s">
        <v>111</v>
      </c>
      <c r="C30" s="131"/>
      <c r="D30" s="138">
        <v>0.67</v>
      </c>
      <c r="E30" s="131"/>
      <c r="F30" s="137" t="s">
        <v>38</v>
      </c>
      <c r="G30" s="131"/>
      <c r="H30" s="138">
        <v>14.35</v>
      </c>
      <c r="I30" s="131"/>
      <c r="J30" s="133"/>
      <c r="K30" s="146">
        <f t="shared" si="1"/>
        <v>9.6144999999999996</v>
      </c>
      <c r="L30" s="13"/>
    </row>
    <row r="31" spans="1:12" s="44" customFormat="1" x14ac:dyDescent="0.3">
      <c r="A31" s="15"/>
      <c r="B31" s="149" t="s">
        <v>131</v>
      </c>
      <c r="C31" s="131"/>
      <c r="D31" s="138">
        <v>3.5</v>
      </c>
      <c r="E31" s="131"/>
      <c r="F31" s="137" t="s">
        <v>41</v>
      </c>
      <c r="G31" s="131"/>
      <c r="H31" s="138">
        <v>6.85</v>
      </c>
      <c r="I31" s="131"/>
      <c r="J31" s="133"/>
      <c r="K31" s="146">
        <f t="shared" si="1"/>
        <v>23.974999999999998</v>
      </c>
      <c r="L31" s="13"/>
    </row>
    <row r="32" spans="1:12" s="44" customFormat="1" x14ac:dyDescent="0.3">
      <c r="A32" s="15"/>
      <c r="B32" s="149" t="s">
        <v>177</v>
      </c>
      <c r="C32" s="131"/>
      <c r="D32" s="138">
        <v>2</v>
      </c>
      <c r="E32" s="131"/>
      <c r="F32" s="137" t="s">
        <v>41</v>
      </c>
      <c r="G32" s="131"/>
      <c r="H32" s="138">
        <v>4.6500000000000004</v>
      </c>
      <c r="I32" s="131"/>
      <c r="J32" s="133"/>
      <c r="K32" s="146">
        <f t="shared" si="1"/>
        <v>9.3000000000000007</v>
      </c>
      <c r="L32" s="13"/>
    </row>
    <row r="33" spans="1:12" s="44" customFormat="1" x14ac:dyDescent="0.3">
      <c r="A33" s="15"/>
      <c r="B33" s="149" t="s">
        <v>132</v>
      </c>
      <c r="C33" s="131"/>
      <c r="D33" s="138">
        <v>8</v>
      </c>
      <c r="E33" s="131"/>
      <c r="F33" s="137" t="s">
        <v>64</v>
      </c>
      <c r="G33" s="131"/>
      <c r="H33" s="138">
        <v>1.2</v>
      </c>
      <c r="I33" s="131"/>
      <c r="J33" s="133"/>
      <c r="K33" s="146">
        <f t="shared" si="1"/>
        <v>9.6</v>
      </c>
      <c r="L33" s="13"/>
    </row>
    <row r="34" spans="1:12" s="44" customFormat="1" x14ac:dyDescent="0.3">
      <c r="A34" s="15"/>
      <c r="B34" s="149" t="s">
        <v>133</v>
      </c>
      <c r="C34" s="131"/>
      <c r="D34" s="138">
        <v>5.5</v>
      </c>
      <c r="E34" s="131"/>
      <c r="F34" s="137" t="s">
        <v>64</v>
      </c>
      <c r="G34" s="131"/>
      <c r="H34" s="138">
        <v>3</v>
      </c>
      <c r="I34" s="131"/>
      <c r="J34" s="133"/>
      <c r="K34" s="146">
        <f t="shared" si="1"/>
        <v>16.5</v>
      </c>
      <c r="L34" s="13"/>
    </row>
    <row r="35" spans="1:12" s="44" customFormat="1" x14ac:dyDescent="0.3">
      <c r="A35" s="15"/>
      <c r="B35" s="149" t="s">
        <v>179</v>
      </c>
      <c r="C35" s="131"/>
      <c r="D35" s="138">
        <v>8</v>
      </c>
      <c r="E35" s="131"/>
      <c r="F35" s="137" t="s">
        <v>64</v>
      </c>
      <c r="G35" s="131"/>
      <c r="H35" s="138">
        <v>2.5</v>
      </c>
      <c r="I35" s="131"/>
      <c r="J35" s="133"/>
      <c r="K35" s="146">
        <f>D35*H35</f>
        <v>20</v>
      </c>
      <c r="L35" s="13"/>
    </row>
    <row r="36" spans="1:12" s="44" customFormat="1" x14ac:dyDescent="0.3">
      <c r="A36" s="15"/>
      <c r="B36" s="149" t="s">
        <v>134</v>
      </c>
      <c r="C36" s="131"/>
      <c r="D36" s="138">
        <v>1</v>
      </c>
      <c r="E36" s="131"/>
      <c r="F36" s="137" t="s">
        <v>41</v>
      </c>
      <c r="G36" s="131"/>
      <c r="H36" s="138">
        <v>4.75</v>
      </c>
      <c r="I36" s="131"/>
      <c r="J36" s="133"/>
      <c r="K36" s="146">
        <f>D36*H36</f>
        <v>4.75</v>
      </c>
      <c r="L36" s="13"/>
    </row>
    <row r="37" spans="1:12" s="44" customFormat="1" x14ac:dyDescent="0.3">
      <c r="A37" s="15"/>
      <c r="B37" s="149" t="s">
        <v>135</v>
      </c>
      <c r="C37" s="131"/>
      <c r="D37" s="138">
        <v>3.2</v>
      </c>
      <c r="E37" s="131"/>
      <c r="F37" s="137" t="s">
        <v>136</v>
      </c>
      <c r="G37" s="131"/>
      <c r="H37" s="138">
        <v>9.5</v>
      </c>
      <c r="I37" s="131"/>
      <c r="J37" s="133"/>
      <c r="K37" s="146">
        <f>D37*H37</f>
        <v>30.400000000000002</v>
      </c>
      <c r="L37" s="13"/>
    </row>
    <row r="38" spans="1:12" s="44" customFormat="1" x14ac:dyDescent="0.3">
      <c r="A38" s="15"/>
      <c r="B38" s="149" t="s">
        <v>186</v>
      </c>
      <c r="C38" s="131"/>
      <c r="D38" s="138">
        <v>2</v>
      </c>
      <c r="E38" s="131"/>
      <c r="F38" s="137" t="s">
        <v>38</v>
      </c>
      <c r="G38" s="131"/>
      <c r="H38" s="138">
        <v>9.1999999999999993</v>
      </c>
      <c r="I38" s="131"/>
      <c r="J38" s="133"/>
      <c r="K38" s="146">
        <f t="shared" ref="K38:K40" si="2">D38*H38</f>
        <v>18.399999999999999</v>
      </c>
      <c r="L38" s="13"/>
    </row>
    <row r="39" spans="1:12" s="44" customFormat="1" x14ac:dyDescent="0.3">
      <c r="A39" s="15"/>
      <c r="B39" s="149" t="s">
        <v>188</v>
      </c>
      <c r="C39" s="131"/>
      <c r="D39" s="138">
        <v>3.5</v>
      </c>
      <c r="E39" s="131"/>
      <c r="F39" s="137" t="s">
        <v>64</v>
      </c>
      <c r="G39" s="131"/>
      <c r="H39" s="138">
        <v>2.35</v>
      </c>
      <c r="I39" s="131"/>
      <c r="J39" s="133"/>
      <c r="K39" s="146">
        <f t="shared" si="2"/>
        <v>8.2249999999999996</v>
      </c>
      <c r="L39" s="13"/>
    </row>
    <row r="40" spans="1:12" s="44" customFormat="1" x14ac:dyDescent="0.3">
      <c r="A40" s="15"/>
      <c r="B40" s="149" t="s">
        <v>138</v>
      </c>
      <c r="C40" s="131"/>
      <c r="D40" s="138">
        <v>6</v>
      </c>
      <c r="E40" s="131"/>
      <c r="F40" s="137" t="s">
        <v>64</v>
      </c>
      <c r="G40" s="131"/>
      <c r="H40" s="138">
        <v>1.35</v>
      </c>
      <c r="I40" s="131"/>
      <c r="J40" s="133"/>
      <c r="K40" s="146">
        <f t="shared" si="2"/>
        <v>8.1000000000000014</v>
      </c>
      <c r="L40" s="13"/>
    </row>
    <row r="41" spans="1:12" s="44" customFormat="1" x14ac:dyDescent="0.3">
      <c r="A41" s="15"/>
      <c r="B41" s="149" t="s">
        <v>139</v>
      </c>
      <c r="C41" s="131"/>
      <c r="D41" s="138">
        <v>2</v>
      </c>
      <c r="E41" s="131"/>
      <c r="F41" s="137" t="s">
        <v>41</v>
      </c>
      <c r="G41" s="131"/>
      <c r="H41" s="138">
        <v>7.25</v>
      </c>
      <c r="I41" s="131"/>
      <c r="J41" s="133"/>
      <c r="K41" s="146">
        <f>D41*H41</f>
        <v>14.5</v>
      </c>
      <c r="L41" s="13"/>
    </row>
    <row r="42" spans="1:12" s="44" customFormat="1" ht="7.5" customHeight="1" x14ac:dyDescent="0.3">
      <c r="A42" s="15"/>
      <c r="B42" s="131"/>
      <c r="C42" s="131"/>
      <c r="D42" s="144"/>
      <c r="E42" s="131"/>
      <c r="F42" s="132"/>
      <c r="G42" s="131"/>
      <c r="H42" s="144"/>
      <c r="I42" s="131"/>
      <c r="J42" s="133"/>
      <c r="K42" s="139"/>
      <c r="L42" s="13"/>
    </row>
    <row r="43" spans="1:12" s="44" customFormat="1" x14ac:dyDescent="0.3">
      <c r="A43" s="15"/>
      <c r="B43" s="124" t="s">
        <v>140</v>
      </c>
      <c r="C43" s="131"/>
      <c r="D43" s="144"/>
      <c r="E43" s="131"/>
      <c r="F43" s="132"/>
      <c r="G43" s="131"/>
      <c r="H43" s="144"/>
      <c r="I43" s="131"/>
      <c r="J43" s="143"/>
      <c r="K43" s="145">
        <f>SUM(K44:K48)</f>
        <v>112</v>
      </c>
      <c r="L43" s="13"/>
    </row>
    <row r="44" spans="1:12" s="44" customFormat="1" x14ac:dyDescent="0.3">
      <c r="A44" s="15"/>
      <c r="B44" s="136" t="s">
        <v>141</v>
      </c>
      <c r="C44" s="131"/>
      <c r="D44" s="138">
        <v>1</v>
      </c>
      <c r="E44" s="131"/>
      <c r="F44" s="137" t="s">
        <v>42</v>
      </c>
      <c r="G44" s="131"/>
      <c r="H44" s="138">
        <v>45</v>
      </c>
      <c r="I44" s="131"/>
      <c r="J44" s="133"/>
      <c r="K44" s="146">
        <f>D44*H44</f>
        <v>45</v>
      </c>
      <c r="L44" s="13"/>
    </row>
    <row r="45" spans="1:12" s="44" customFormat="1" x14ac:dyDescent="0.3">
      <c r="A45" s="15"/>
      <c r="B45" s="136" t="s">
        <v>142</v>
      </c>
      <c r="C45" s="131"/>
      <c r="D45" s="138">
        <v>1</v>
      </c>
      <c r="E45" s="131"/>
      <c r="F45" s="137" t="s">
        <v>42</v>
      </c>
      <c r="G45" s="131"/>
      <c r="H45" s="138">
        <v>7.5</v>
      </c>
      <c r="I45" s="131"/>
      <c r="J45" s="133"/>
      <c r="K45" s="146">
        <f>D45*H45</f>
        <v>7.5</v>
      </c>
      <c r="L45" s="13"/>
    </row>
    <row r="46" spans="1:12" s="44" customFormat="1" x14ac:dyDescent="0.3">
      <c r="A46" s="15"/>
      <c r="B46" s="136" t="s">
        <v>143</v>
      </c>
      <c r="C46" s="131"/>
      <c r="D46" s="138">
        <v>1</v>
      </c>
      <c r="E46" s="131"/>
      <c r="F46" s="137" t="s">
        <v>42</v>
      </c>
      <c r="G46" s="131"/>
      <c r="H46" s="138">
        <v>6.5</v>
      </c>
      <c r="I46" s="131"/>
      <c r="J46" s="133"/>
      <c r="K46" s="146">
        <f t="shared" ref="K46:K47" si="3">D46*H46</f>
        <v>6.5</v>
      </c>
      <c r="L46" s="13"/>
    </row>
    <row r="47" spans="1:12" s="44" customFormat="1" x14ac:dyDescent="0.3">
      <c r="A47" s="15"/>
      <c r="B47" s="136" t="s">
        <v>144</v>
      </c>
      <c r="C47" s="131"/>
      <c r="D47" s="138">
        <v>3</v>
      </c>
      <c r="E47" s="131"/>
      <c r="F47" s="137" t="s">
        <v>42</v>
      </c>
      <c r="G47" s="131"/>
      <c r="H47" s="138">
        <v>9</v>
      </c>
      <c r="I47" s="131"/>
      <c r="J47" s="133"/>
      <c r="K47" s="146">
        <f t="shared" si="3"/>
        <v>27</v>
      </c>
      <c r="L47" s="13"/>
    </row>
    <row r="48" spans="1:12" s="44" customFormat="1" x14ac:dyDescent="0.3">
      <c r="A48" s="15"/>
      <c r="B48" s="136" t="s">
        <v>145</v>
      </c>
      <c r="C48" s="131"/>
      <c r="D48" s="138">
        <v>1</v>
      </c>
      <c r="E48" s="131"/>
      <c r="F48" s="137" t="s">
        <v>42</v>
      </c>
      <c r="G48" s="131"/>
      <c r="H48" s="138">
        <v>26</v>
      </c>
      <c r="I48" s="131"/>
      <c r="J48" s="133"/>
      <c r="K48" s="146">
        <f>D48*H48</f>
        <v>26</v>
      </c>
      <c r="L48" s="13"/>
    </row>
    <row r="49" spans="1:12" s="44" customFormat="1" ht="7.5" customHeight="1" x14ac:dyDescent="0.3">
      <c r="A49" s="15"/>
      <c r="B49" s="131"/>
      <c r="C49" s="131"/>
      <c r="D49" s="144"/>
      <c r="E49" s="131"/>
      <c r="F49" s="132"/>
      <c r="G49" s="131"/>
      <c r="H49" s="144"/>
      <c r="I49" s="131"/>
      <c r="J49" s="133"/>
      <c r="K49" s="139"/>
      <c r="L49" s="13"/>
    </row>
    <row r="50" spans="1:12" s="44" customFormat="1" x14ac:dyDescent="0.3">
      <c r="A50" s="15"/>
      <c r="B50" s="124" t="s">
        <v>146</v>
      </c>
      <c r="C50" s="131"/>
      <c r="D50" s="144"/>
      <c r="E50" s="131"/>
      <c r="F50" s="132"/>
      <c r="G50" s="131"/>
      <c r="H50" s="144"/>
      <c r="I50" s="131"/>
      <c r="J50" s="143"/>
      <c r="K50" s="145">
        <f>SUM(K51:K53)</f>
        <v>103.24</v>
      </c>
      <c r="L50" s="13"/>
    </row>
    <row r="51" spans="1:12" s="44" customFormat="1" x14ac:dyDescent="0.3">
      <c r="A51" s="15"/>
      <c r="B51" s="136" t="s">
        <v>94</v>
      </c>
      <c r="C51" s="131"/>
      <c r="D51" s="138">
        <v>1</v>
      </c>
      <c r="E51" s="131"/>
      <c r="F51" s="137" t="s">
        <v>42</v>
      </c>
      <c r="G51" s="131"/>
      <c r="H51" s="138">
        <v>40</v>
      </c>
      <c r="I51" s="131"/>
      <c r="J51" s="133"/>
      <c r="K51" s="146">
        <f>D51*H51</f>
        <v>40</v>
      </c>
      <c r="L51" s="13"/>
    </row>
    <row r="52" spans="1:12" s="44" customFormat="1" x14ac:dyDescent="0.3">
      <c r="A52" s="15"/>
      <c r="B52" s="136" t="s">
        <v>147</v>
      </c>
      <c r="C52" s="131"/>
      <c r="D52" s="138">
        <v>25.5</v>
      </c>
      <c r="E52" s="131"/>
      <c r="F52" s="137" t="s">
        <v>148</v>
      </c>
      <c r="G52" s="131"/>
      <c r="H52" s="138">
        <v>0.55000000000000004</v>
      </c>
      <c r="I52" s="131"/>
      <c r="J52" s="133"/>
      <c r="K52" s="146">
        <f>D52*H52</f>
        <v>14.025</v>
      </c>
      <c r="L52" s="13"/>
    </row>
    <row r="53" spans="1:12" s="44" customFormat="1" x14ac:dyDescent="0.3">
      <c r="A53" s="15"/>
      <c r="B53" s="136" t="s">
        <v>149</v>
      </c>
      <c r="C53" s="131"/>
      <c r="D53" s="138">
        <v>25.5</v>
      </c>
      <c r="E53" s="131"/>
      <c r="F53" s="137" t="s">
        <v>148</v>
      </c>
      <c r="G53" s="131"/>
      <c r="H53" s="138">
        <v>1.93</v>
      </c>
      <c r="I53" s="131"/>
      <c r="J53" s="133"/>
      <c r="K53" s="146">
        <f>D53*H53</f>
        <v>49.214999999999996</v>
      </c>
      <c r="L53" s="13"/>
    </row>
    <row r="54" spans="1:12" s="44" customFormat="1" ht="7.5" customHeight="1" x14ac:dyDescent="0.3">
      <c r="A54" s="15"/>
      <c r="B54" s="147"/>
      <c r="C54" s="131"/>
      <c r="D54" s="141"/>
      <c r="E54" s="131"/>
      <c r="F54" s="142"/>
      <c r="G54" s="131"/>
      <c r="H54" s="141"/>
      <c r="I54" s="131"/>
      <c r="J54" s="133"/>
      <c r="K54" s="139"/>
      <c r="L54" s="13"/>
    </row>
    <row r="55" spans="1:12" s="44" customFormat="1" x14ac:dyDescent="0.3">
      <c r="A55" s="15"/>
      <c r="B55" s="124" t="s">
        <v>20</v>
      </c>
      <c r="C55" s="131"/>
      <c r="D55" s="144"/>
      <c r="E55" s="131"/>
      <c r="F55" s="132"/>
      <c r="G55" s="131"/>
      <c r="H55" s="144"/>
      <c r="I55" s="131"/>
      <c r="J55" s="143"/>
      <c r="K55" s="145">
        <f>SUM(K56:K60)</f>
        <v>149.32899999999998</v>
      </c>
      <c r="L55" s="13"/>
    </row>
    <row r="56" spans="1:12" s="44" customFormat="1" x14ac:dyDescent="0.3">
      <c r="A56" s="15"/>
      <c r="B56" s="136" t="s">
        <v>43</v>
      </c>
      <c r="C56" s="131"/>
      <c r="D56" s="138">
        <v>4.5199999999999996</v>
      </c>
      <c r="E56" s="131"/>
      <c r="F56" s="137" t="s">
        <v>48</v>
      </c>
      <c r="G56" s="131"/>
      <c r="H56" s="138">
        <v>3.15</v>
      </c>
      <c r="I56" s="131"/>
      <c r="J56" s="133"/>
      <c r="K56" s="146">
        <f>D56*H56</f>
        <v>14.237999999999998</v>
      </c>
      <c r="L56" s="13"/>
    </row>
    <row r="57" spans="1:12" s="44" customFormat="1" x14ac:dyDescent="0.3">
      <c r="A57" s="15"/>
      <c r="B57" s="136" t="s">
        <v>150</v>
      </c>
      <c r="C57" s="131"/>
      <c r="D57" s="138">
        <v>20.47</v>
      </c>
      <c r="E57" s="131"/>
      <c r="F57" s="137" t="s">
        <v>48</v>
      </c>
      <c r="G57" s="131"/>
      <c r="H57" s="138">
        <v>2.9</v>
      </c>
      <c r="I57" s="131"/>
      <c r="J57" s="133"/>
      <c r="K57" s="146">
        <f>D57*H57</f>
        <v>59.362999999999992</v>
      </c>
      <c r="L57" s="13"/>
    </row>
    <row r="58" spans="1:12" s="44" customFormat="1" x14ac:dyDescent="0.3">
      <c r="A58" s="15"/>
      <c r="B58" s="136" t="s">
        <v>45</v>
      </c>
      <c r="C58" s="131"/>
      <c r="D58" s="138">
        <v>2.02</v>
      </c>
      <c r="E58" s="131"/>
      <c r="F58" s="137" t="s">
        <v>48</v>
      </c>
      <c r="G58" s="131"/>
      <c r="H58" s="138">
        <v>3.4</v>
      </c>
      <c r="I58" s="131"/>
      <c r="J58" s="133"/>
      <c r="K58" s="146">
        <f>D58*H58</f>
        <v>6.8679999999999994</v>
      </c>
      <c r="L58" s="13"/>
    </row>
    <row r="59" spans="1:12" s="44" customFormat="1" x14ac:dyDescent="0.3">
      <c r="A59" s="15"/>
      <c r="B59" s="136" t="s">
        <v>46</v>
      </c>
      <c r="C59" s="131"/>
      <c r="D59" s="138">
        <v>1</v>
      </c>
      <c r="E59" s="131"/>
      <c r="F59" s="137" t="s">
        <v>49</v>
      </c>
      <c r="G59" s="131"/>
      <c r="H59" s="138">
        <v>10.89</v>
      </c>
      <c r="I59" s="131"/>
      <c r="J59" s="133"/>
      <c r="K59" s="146">
        <f>D59*H59</f>
        <v>10.89</v>
      </c>
      <c r="L59" s="13"/>
    </row>
    <row r="60" spans="1:12" s="44" customFormat="1" x14ac:dyDescent="0.3">
      <c r="A60" s="15"/>
      <c r="B60" s="136" t="s">
        <v>151</v>
      </c>
      <c r="C60" s="131"/>
      <c r="D60" s="138">
        <v>1</v>
      </c>
      <c r="E60" s="131"/>
      <c r="F60" s="137" t="s">
        <v>49</v>
      </c>
      <c r="G60" s="131"/>
      <c r="H60" s="138">
        <v>57.97</v>
      </c>
      <c r="I60" s="131"/>
      <c r="J60" s="133"/>
      <c r="K60" s="146">
        <f>D60*H60</f>
        <v>57.97</v>
      </c>
      <c r="L60" s="13"/>
    </row>
    <row r="61" spans="1:12" s="44" customFormat="1" ht="7.5" customHeight="1" x14ac:dyDescent="0.3">
      <c r="A61" s="15"/>
      <c r="B61" s="147"/>
      <c r="C61" s="131"/>
      <c r="D61" s="141"/>
      <c r="E61" s="131"/>
      <c r="F61" s="142"/>
      <c r="G61" s="131"/>
      <c r="H61" s="141"/>
      <c r="I61" s="131"/>
      <c r="J61" s="133"/>
      <c r="K61" s="139"/>
      <c r="L61" s="13"/>
    </row>
    <row r="62" spans="1:12" s="44" customFormat="1" x14ac:dyDescent="0.3">
      <c r="A62" s="15"/>
      <c r="B62" s="124" t="s">
        <v>19</v>
      </c>
      <c r="C62" s="131"/>
      <c r="D62" s="144"/>
      <c r="E62" s="131"/>
      <c r="F62" s="132"/>
      <c r="G62" s="131"/>
      <c r="H62" s="144"/>
      <c r="I62" s="131"/>
      <c r="J62" s="143"/>
      <c r="K62" s="145">
        <f>SUM(K63:K67)</f>
        <v>202.41</v>
      </c>
      <c r="L62" s="13"/>
    </row>
    <row r="63" spans="1:12" s="44" customFormat="1" x14ac:dyDescent="0.3">
      <c r="A63" s="15"/>
      <c r="B63" s="136" t="s">
        <v>50</v>
      </c>
      <c r="C63" s="131"/>
      <c r="D63" s="138">
        <v>3.88</v>
      </c>
      <c r="E63" s="131"/>
      <c r="F63" s="137" t="s">
        <v>51</v>
      </c>
      <c r="G63" s="131"/>
      <c r="H63" s="138">
        <v>22.5</v>
      </c>
      <c r="I63" s="131"/>
      <c r="J63" s="133"/>
      <c r="K63" s="146">
        <f>D63*H63</f>
        <v>87.3</v>
      </c>
      <c r="L63" s="13"/>
    </row>
    <row r="64" spans="1:12" s="44" customFormat="1" x14ac:dyDescent="0.3">
      <c r="A64" s="15"/>
      <c r="B64" s="136" t="s">
        <v>152</v>
      </c>
      <c r="C64" s="131"/>
      <c r="D64" s="138">
        <v>1.98</v>
      </c>
      <c r="E64" s="131"/>
      <c r="F64" s="137" t="s">
        <v>51</v>
      </c>
      <c r="G64" s="131"/>
      <c r="H64" s="138">
        <v>17.55</v>
      </c>
      <c r="I64" s="131"/>
      <c r="J64" s="133"/>
      <c r="K64" s="146">
        <f t="shared" ref="K64:K65" si="4">D64*H64</f>
        <v>34.749000000000002</v>
      </c>
      <c r="L64" s="13"/>
    </row>
    <row r="65" spans="1:12" s="44" customFormat="1" x14ac:dyDescent="0.3">
      <c r="A65" s="15"/>
      <c r="B65" s="136" t="s">
        <v>153</v>
      </c>
      <c r="C65" s="131"/>
      <c r="D65" s="138">
        <v>1.02</v>
      </c>
      <c r="E65" s="131"/>
      <c r="F65" s="137" t="s">
        <v>51</v>
      </c>
      <c r="G65" s="131"/>
      <c r="H65" s="138">
        <v>22.5</v>
      </c>
      <c r="I65" s="131"/>
      <c r="J65" s="133"/>
      <c r="K65" s="146">
        <f t="shared" si="4"/>
        <v>22.95</v>
      </c>
      <c r="L65" s="13"/>
    </row>
    <row r="66" spans="1:12" s="44" customFormat="1" x14ac:dyDescent="0.3">
      <c r="A66" s="15"/>
      <c r="B66" s="136" t="s">
        <v>107</v>
      </c>
      <c r="C66" s="131"/>
      <c r="D66" s="138">
        <v>0.82</v>
      </c>
      <c r="E66" s="131"/>
      <c r="F66" s="137" t="s">
        <v>51</v>
      </c>
      <c r="G66" s="131"/>
      <c r="H66" s="138">
        <v>22.5</v>
      </c>
      <c r="I66" s="131"/>
      <c r="J66" s="133"/>
      <c r="K66" s="146">
        <f>D66*H66</f>
        <v>18.45</v>
      </c>
      <c r="L66" s="13"/>
    </row>
    <row r="67" spans="1:12" s="44" customFormat="1" x14ac:dyDescent="0.3">
      <c r="A67" s="15"/>
      <c r="B67" s="136" t="s">
        <v>66</v>
      </c>
      <c r="C67" s="131"/>
      <c r="D67" s="138">
        <v>2.2200000000000002</v>
      </c>
      <c r="E67" s="131"/>
      <c r="F67" s="137" t="s">
        <v>51</v>
      </c>
      <c r="G67" s="131"/>
      <c r="H67" s="138">
        <v>17.55</v>
      </c>
      <c r="I67" s="131"/>
      <c r="J67" s="133"/>
      <c r="K67" s="146">
        <f>D67*H67</f>
        <v>38.961000000000006</v>
      </c>
      <c r="L67" s="13"/>
    </row>
    <row r="68" spans="1:12" s="44" customFormat="1" ht="7.5" customHeight="1" x14ac:dyDescent="0.3">
      <c r="A68" s="15"/>
      <c r="B68" s="147"/>
      <c r="C68" s="131"/>
      <c r="D68" s="141"/>
      <c r="E68" s="131"/>
      <c r="F68" s="142"/>
      <c r="G68" s="131"/>
      <c r="H68" s="141"/>
      <c r="I68" s="131"/>
      <c r="J68" s="133"/>
      <c r="K68" s="139"/>
      <c r="L68" s="13"/>
    </row>
    <row r="69" spans="1:12" s="44" customFormat="1" x14ac:dyDescent="0.3">
      <c r="A69" s="15"/>
      <c r="B69" s="124" t="s">
        <v>154</v>
      </c>
      <c r="C69" s="131"/>
      <c r="D69" s="144"/>
      <c r="E69" s="131"/>
      <c r="F69" s="132"/>
      <c r="G69" s="131"/>
      <c r="H69" s="144"/>
      <c r="I69" s="131"/>
      <c r="J69" s="143"/>
      <c r="K69" s="145">
        <f>SUM(K70:K72)</f>
        <v>71.819999999999993</v>
      </c>
      <c r="L69" s="13"/>
    </row>
    <row r="70" spans="1:12" s="44" customFormat="1" x14ac:dyDescent="0.3">
      <c r="A70" s="15"/>
      <c r="B70" s="136" t="s">
        <v>155</v>
      </c>
      <c r="C70" s="131"/>
      <c r="D70" s="138">
        <v>420</v>
      </c>
      <c r="E70" s="131"/>
      <c r="F70" s="137" t="s">
        <v>122</v>
      </c>
      <c r="G70" s="131"/>
      <c r="H70" s="165">
        <v>0.13400000000000001</v>
      </c>
      <c r="I70" s="131"/>
      <c r="J70" s="133"/>
      <c r="K70" s="146">
        <f>D70*H70</f>
        <v>56.28</v>
      </c>
      <c r="L70" s="13"/>
    </row>
    <row r="71" spans="1:12" s="44" customFormat="1" x14ac:dyDescent="0.3">
      <c r="A71" s="15"/>
      <c r="B71" s="136" t="s">
        <v>156</v>
      </c>
      <c r="C71" s="131"/>
      <c r="D71" s="138">
        <v>420</v>
      </c>
      <c r="E71" s="131"/>
      <c r="F71" s="137" t="s">
        <v>122</v>
      </c>
      <c r="G71" s="131"/>
      <c r="H71" s="165">
        <v>3.6999999999999998E-2</v>
      </c>
      <c r="I71" s="131"/>
      <c r="J71" s="133"/>
      <c r="K71" s="146">
        <f>D71*H71</f>
        <v>15.54</v>
      </c>
      <c r="L71" s="13"/>
    </row>
    <row r="72" spans="1:12" s="44" customFormat="1" ht="7.5" customHeight="1" x14ac:dyDescent="0.3">
      <c r="A72" s="15"/>
      <c r="B72" s="131"/>
      <c r="C72" s="131"/>
      <c r="D72" s="144"/>
      <c r="E72" s="131"/>
      <c r="F72" s="132"/>
      <c r="G72" s="131"/>
      <c r="H72" s="144"/>
      <c r="I72" s="131"/>
      <c r="J72" s="133"/>
      <c r="K72" s="139"/>
      <c r="L72" s="13"/>
    </row>
    <row r="73" spans="1:12" s="44" customFormat="1" x14ac:dyDescent="0.3">
      <c r="A73" s="15"/>
      <c r="B73" s="124" t="s">
        <v>18</v>
      </c>
      <c r="C73" s="131"/>
      <c r="D73" s="144"/>
      <c r="E73" s="131"/>
      <c r="F73" s="132"/>
      <c r="G73" s="131"/>
      <c r="H73" s="144"/>
      <c r="I73" s="131"/>
      <c r="J73" s="143"/>
      <c r="K73" s="145">
        <f>SUM(K74:K75)</f>
        <v>148.04</v>
      </c>
      <c r="L73" s="13"/>
    </row>
    <row r="74" spans="1:12" s="44" customFormat="1" x14ac:dyDescent="0.3">
      <c r="A74" s="15"/>
      <c r="B74" s="136" t="s">
        <v>58</v>
      </c>
      <c r="C74" s="131"/>
      <c r="D74" s="138">
        <v>1</v>
      </c>
      <c r="E74" s="131"/>
      <c r="F74" s="137" t="s">
        <v>42</v>
      </c>
      <c r="G74" s="131"/>
      <c r="H74" s="138">
        <v>80</v>
      </c>
      <c r="I74" s="131"/>
      <c r="J74" s="133"/>
      <c r="K74" s="146">
        <f>D74*H74</f>
        <v>80</v>
      </c>
      <c r="L74" s="13"/>
    </row>
    <row r="75" spans="1:12" s="44" customFormat="1" x14ac:dyDescent="0.3">
      <c r="A75" s="15"/>
      <c r="B75" s="136" t="s">
        <v>157</v>
      </c>
      <c r="C75" s="131"/>
      <c r="D75" s="138">
        <v>378</v>
      </c>
      <c r="E75" s="131"/>
      <c r="F75" s="137" t="s">
        <v>122</v>
      </c>
      <c r="G75" s="131"/>
      <c r="H75" s="138">
        <v>0.18</v>
      </c>
      <c r="I75" s="131"/>
      <c r="J75" s="133"/>
      <c r="K75" s="146">
        <f>D75*H75</f>
        <v>68.039999999999992</v>
      </c>
      <c r="L75" s="13"/>
    </row>
    <row r="76" spans="1:12" s="44" customFormat="1" ht="7.5" customHeight="1" x14ac:dyDescent="0.3">
      <c r="A76" s="15"/>
      <c r="B76" s="131"/>
      <c r="C76" s="131"/>
      <c r="D76" s="131"/>
      <c r="E76" s="131"/>
      <c r="F76" s="132"/>
      <c r="G76" s="131"/>
      <c r="H76" s="148"/>
      <c r="I76" s="131"/>
      <c r="J76" s="133"/>
      <c r="K76" s="139"/>
      <c r="L76" s="13"/>
    </row>
    <row r="77" spans="1:12" s="44" customFormat="1" x14ac:dyDescent="0.3">
      <c r="A77" s="15"/>
      <c r="B77" s="149" t="s">
        <v>181</v>
      </c>
      <c r="E77" s="131"/>
      <c r="F77" s="132"/>
      <c r="G77" s="131"/>
      <c r="H77" s="131"/>
      <c r="I77" s="131"/>
      <c r="J77" s="133"/>
      <c r="K77" s="166">
        <v>74.89</v>
      </c>
      <c r="L77" s="13"/>
    </row>
    <row r="78" spans="1:12" s="44" customFormat="1" ht="7.5" customHeight="1" x14ac:dyDescent="0.3">
      <c r="A78" s="15"/>
      <c r="B78" s="131"/>
      <c r="C78" s="131"/>
      <c r="D78" s="131"/>
      <c r="E78" s="131"/>
      <c r="F78" s="132"/>
      <c r="G78" s="131"/>
      <c r="H78" s="131"/>
      <c r="I78" s="131"/>
      <c r="J78" s="133"/>
      <c r="K78" s="139"/>
      <c r="L78" s="13"/>
    </row>
    <row r="79" spans="1:12" s="44" customFormat="1" x14ac:dyDescent="0.3">
      <c r="A79" s="15"/>
      <c r="B79" s="124" t="s">
        <v>17</v>
      </c>
      <c r="C79" s="131"/>
      <c r="D79" s="131"/>
      <c r="E79" s="131"/>
      <c r="F79" s="132"/>
      <c r="G79" s="131"/>
      <c r="H79" s="131"/>
      <c r="I79" s="131"/>
      <c r="J79" s="143"/>
      <c r="K79" s="63">
        <f>SUM(K12:K77)-(K12+K16+K25+K43+K50+K55+K62+K69+K73)</f>
        <v>1955.0934999999986</v>
      </c>
      <c r="L79" s="13"/>
    </row>
    <row r="80" spans="1:12" s="44" customFormat="1" x14ac:dyDescent="0.3">
      <c r="A80" s="15"/>
      <c r="B80" s="124" t="s">
        <v>16</v>
      </c>
      <c r="C80" s="131"/>
      <c r="D80" s="131"/>
      <c r="E80" s="131"/>
      <c r="F80" s="132"/>
      <c r="G80" s="131"/>
      <c r="H80" s="131"/>
      <c r="I80" s="131"/>
      <c r="J80" s="143"/>
      <c r="K80" s="64">
        <f>K79/D7</f>
        <v>4.6549845238095209</v>
      </c>
      <c r="L80" s="13"/>
    </row>
    <row r="81" spans="1:12" s="44" customFormat="1" ht="7.5" customHeight="1" x14ac:dyDescent="0.3">
      <c r="A81" s="15"/>
      <c r="B81" s="131"/>
      <c r="C81" s="131"/>
      <c r="D81" s="131"/>
      <c r="E81" s="131"/>
      <c r="F81" s="132"/>
      <c r="G81" s="131"/>
      <c r="H81" s="131"/>
      <c r="I81" s="131"/>
      <c r="J81" s="133"/>
      <c r="K81" s="139"/>
      <c r="L81" s="13"/>
    </row>
    <row r="82" spans="1:12" s="44" customFormat="1" ht="18" thickBot="1" x14ac:dyDescent="0.35">
      <c r="A82" s="15"/>
      <c r="B82" s="124" t="s">
        <v>59</v>
      </c>
      <c r="C82" s="124"/>
      <c r="D82" s="124"/>
      <c r="E82" s="124"/>
      <c r="F82" s="127"/>
      <c r="G82" s="124"/>
      <c r="H82" s="124"/>
      <c r="I82" s="124"/>
      <c r="J82" s="143"/>
      <c r="K82" s="65">
        <f>K8-K79</f>
        <v>1299.9065000000014</v>
      </c>
      <c r="L82" s="13"/>
    </row>
    <row r="83" spans="1:12" s="44" customFormat="1" ht="18.600000000000001" thickTop="1" thickBot="1" x14ac:dyDescent="0.35">
      <c r="A83" s="19"/>
      <c r="B83" s="117"/>
      <c r="C83" s="117"/>
      <c r="D83" s="117"/>
      <c r="E83" s="117"/>
      <c r="F83" s="118"/>
      <c r="G83" s="117"/>
      <c r="H83" s="117"/>
      <c r="I83" s="117"/>
      <c r="J83" s="119"/>
      <c r="K83" s="120"/>
      <c r="L83" s="121"/>
    </row>
    <row r="84" spans="1:12" s="44" customFormat="1" ht="34.5" customHeight="1" x14ac:dyDescent="0.3">
      <c r="A84" s="184" t="s">
        <v>191</v>
      </c>
      <c r="B84" s="185"/>
      <c r="C84" s="185"/>
      <c r="D84" s="185"/>
      <c r="E84" s="185"/>
      <c r="F84" s="185"/>
      <c r="G84" s="185"/>
      <c r="H84" s="185"/>
      <c r="I84" s="150"/>
      <c r="J84" s="151"/>
      <c r="K84" s="152"/>
      <c r="L84" s="122"/>
    </row>
    <row r="85" spans="1:12" s="44" customFormat="1" ht="3.75" customHeight="1" x14ac:dyDescent="0.3">
      <c r="A85" s="7"/>
      <c r="B85" s="83"/>
      <c r="C85" s="83"/>
      <c r="D85" s="83"/>
      <c r="E85" s="83"/>
      <c r="F85" s="5"/>
      <c r="G85" s="83"/>
      <c r="H85" s="83"/>
      <c r="I85" s="83"/>
      <c r="J85" s="83"/>
      <c r="K85" s="55"/>
      <c r="L85" s="8"/>
    </row>
    <row r="86" spans="1:12" s="44" customFormat="1" ht="22.5" customHeight="1" x14ac:dyDescent="0.3">
      <c r="A86" s="15"/>
      <c r="B86" s="124"/>
      <c r="C86" s="124"/>
      <c r="D86" s="125" t="s">
        <v>32</v>
      </c>
      <c r="E86" s="126"/>
      <c r="F86" s="127"/>
      <c r="G86" s="126"/>
      <c r="H86" s="125" t="s">
        <v>31</v>
      </c>
      <c r="I86" s="126"/>
      <c r="J86" s="128"/>
      <c r="K86" s="129" t="s">
        <v>30</v>
      </c>
      <c r="L86" s="13"/>
    </row>
    <row r="87" spans="1:12" s="44" customFormat="1" x14ac:dyDescent="0.3">
      <c r="A87" s="15"/>
      <c r="B87" s="37" t="s">
        <v>29</v>
      </c>
      <c r="C87" s="38"/>
      <c r="D87" s="39" t="s">
        <v>28</v>
      </c>
      <c r="E87" s="37"/>
      <c r="F87" s="40" t="s">
        <v>27</v>
      </c>
      <c r="G87" s="37"/>
      <c r="H87" s="39" t="s">
        <v>26</v>
      </c>
      <c r="I87" s="37"/>
      <c r="J87" s="42"/>
      <c r="K87" s="57" t="s">
        <v>25</v>
      </c>
      <c r="L87" s="13"/>
    </row>
    <row r="88" spans="1:12" s="44" customFormat="1" x14ac:dyDescent="0.3">
      <c r="A88" s="15"/>
      <c r="B88" s="135" t="s">
        <v>15</v>
      </c>
      <c r="C88" s="131"/>
      <c r="D88" s="131"/>
      <c r="E88" s="131"/>
      <c r="F88" s="132"/>
      <c r="G88" s="131"/>
      <c r="H88" s="131"/>
      <c r="I88" s="131"/>
      <c r="J88" s="133"/>
      <c r="K88" s="153"/>
      <c r="L88" s="13"/>
    </row>
    <row r="89" spans="1:12" s="44" customFormat="1" ht="18" customHeight="1" x14ac:dyDescent="0.3">
      <c r="A89" s="15"/>
      <c r="B89" s="180" t="s">
        <v>158</v>
      </c>
      <c r="C89" s="180"/>
      <c r="D89" s="180"/>
      <c r="E89" s="181"/>
      <c r="F89" s="181"/>
      <c r="G89" s="181"/>
      <c r="H89" s="181"/>
      <c r="I89" s="181"/>
      <c r="J89" s="133"/>
      <c r="K89" s="154">
        <v>5.7</v>
      </c>
      <c r="L89" s="13"/>
    </row>
    <row r="90" spans="1:12" s="44" customFormat="1" ht="18" customHeight="1" x14ac:dyDescent="0.3">
      <c r="A90" s="15"/>
      <c r="B90" s="180" t="s">
        <v>159</v>
      </c>
      <c r="C90" s="180"/>
      <c r="D90" s="180"/>
      <c r="E90" s="181"/>
      <c r="F90" s="181"/>
      <c r="G90" s="181"/>
      <c r="H90" s="181"/>
      <c r="I90" s="181"/>
      <c r="J90" s="133"/>
      <c r="K90" s="154">
        <v>192</v>
      </c>
      <c r="L90" s="13"/>
    </row>
    <row r="91" spans="1:12" s="44" customFormat="1" ht="18" customHeight="1" x14ac:dyDescent="0.3">
      <c r="A91" s="15"/>
      <c r="B91" s="180" t="s">
        <v>160</v>
      </c>
      <c r="C91" s="180"/>
      <c r="D91" s="180"/>
      <c r="E91" s="181"/>
      <c r="F91" s="181"/>
      <c r="G91" s="181"/>
      <c r="H91" s="181"/>
      <c r="I91" s="181"/>
      <c r="J91" s="133"/>
      <c r="K91" s="154">
        <v>69</v>
      </c>
      <c r="L91" s="13"/>
    </row>
    <row r="92" spans="1:12" s="44" customFormat="1" ht="18" customHeight="1" x14ac:dyDescent="0.3">
      <c r="A92" s="15"/>
      <c r="B92" s="180" t="s">
        <v>161</v>
      </c>
      <c r="C92" s="180"/>
      <c r="D92" s="180"/>
      <c r="E92" s="181"/>
      <c r="F92" s="181"/>
      <c r="G92" s="181"/>
      <c r="H92" s="181"/>
      <c r="I92" s="181"/>
      <c r="J92" s="133"/>
      <c r="K92" s="154">
        <v>535</v>
      </c>
      <c r="L92" s="13"/>
    </row>
    <row r="93" spans="1:12" s="44" customFormat="1" ht="18" customHeight="1" x14ac:dyDescent="0.3">
      <c r="A93" s="15"/>
      <c r="B93" s="180" t="s">
        <v>162</v>
      </c>
      <c r="C93" s="180"/>
      <c r="D93" s="180"/>
      <c r="E93" s="181"/>
      <c r="F93" s="181"/>
      <c r="G93" s="181"/>
      <c r="H93" s="181"/>
      <c r="I93" s="181"/>
      <c r="J93" s="133"/>
      <c r="K93" s="154">
        <v>59</v>
      </c>
      <c r="L93" s="13"/>
    </row>
    <row r="94" spans="1:12" s="44" customFormat="1" ht="18" customHeight="1" x14ac:dyDescent="0.3">
      <c r="A94" s="15"/>
      <c r="B94" s="180" t="s">
        <v>54</v>
      </c>
      <c r="C94" s="180"/>
      <c r="D94" s="180"/>
      <c r="E94" s="181"/>
      <c r="F94" s="181"/>
      <c r="G94" s="181"/>
      <c r="H94" s="181"/>
      <c r="I94" s="181"/>
      <c r="J94" s="133"/>
      <c r="K94" s="154">
        <v>179</v>
      </c>
      <c r="L94" s="13"/>
    </row>
    <row r="95" spans="1:12" s="44" customFormat="1" ht="18" customHeight="1" x14ac:dyDescent="0.3">
      <c r="A95" s="15"/>
      <c r="B95" s="180"/>
      <c r="C95" s="180"/>
      <c r="D95" s="180"/>
      <c r="E95" s="181"/>
      <c r="F95" s="181"/>
      <c r="G95" s="181"/>
      <c r="H95" s="181"/>
      <c r="I95" s="181"/>
      <c r="J95" s="133"/>
      <c r="K95" s="154"/>
      <c r="L95" s="13"/>
    </row>
    <row r="96" spans="1:12" s="44" customFormat="1" ht="18" customHeight="1" x14ac:dyDescent="0.3">
      <c r="A96" s="15"/>
      <c r="B96" s="180"/>
      <c r="C96" s="180"/>
      <c r="D96" s="180"/>
      <c r="E96" s="181"/>
      <c r="F96" s="181"/>
      <c r="G96" s="181"/>
      <c r="H96" s="181"/>
      <c r="I96" s="181"/>
      <c r="J96" s="133"/>
      <c r="K96" s="154"/>
      <c r="L96" s="13"/>
    </row>
    <row r="97" spans="1:12" s="44" customFormat="1" ht="7.5" customHeight="1" x14ac:dyDescent="0.3">
      <c r="A97" s="15"/>
      <c r="B97" s="131"/>
      <c r="C97" s="131"/>
      <c r="D97" s="131"/>
      <c r="E97" s="131"/>
      <c r="F97" s="132"/>
      <c r="G97" s="131"/>
      <c r="H97" s="131"/>
      <c r="I97" s="131"/>
      <c r="J97" s="133"/>
      <c r="K97" s="139"/>
      <c r="L97" s="13"/>
    </row>
    <row r="98" spans="1:12" s="44" customFormat="1" x14ac:dyDescent="0.3">
      <c r="A98" s="15"/>
      <c r="B98" s="124" t="s">
        <v>14</v>
      </c>
      <c r="C98" s="131"/>
      <c r="D98" s="131"/>
      <c r="E98" s="131"/>
      <c r="F98" s="132"/>
      <c r="G98" s="131"/>
      <c r="H98" s="131"/>
      <c r="I98" s="131"/>
      <c r="J98" s="143"/>
      <c r="K98" s="63">
        <f>SUM(K88:K96)</f>
        <v>1039.7</v>
      </c>
      <c r="L98" s="13"/>
    </row>
    <row r="99" spans="1:12" s="44" customFormat="1" x14ac:dyDescent="0.3">
      <c r="A99" s="15"/>
      <c r="B99" s="124" t="s">
        <v>13</v>
      </c>
      <c r="C99" s="131"/>
      <c r="D99" s="131"/>
      <c r="E99" s="131"/>
      <c r="F99" s="132"/>
      <c r="G99" s="131"/>
      <c r="H99" s="131"/>
      <c r="I99" s="131"/>
      <c r="J99" s="143"/>
      <c r="K99" s="64">
        <f>K98/D7</f>
        <v>2.4754761904761904</v>
      </c>
      <c r="L99" s="13"/>
    </row>
    <row r="100" spans="1:12" s="44" customFormat="1" x14ac:dyDescent="0.3">
      <c r="A100" s="15"/>
      <c r="B100" s="131"/>
      <c r="C100" s="131"/>
      <c r="D100" s="131"/>
      <c r="E100" s="131"/>
      <c r="F100" s="132"/>
      <c r="G100" s="131"/>
      <c r="H100" s="131"/>
      <c r="I100" s="131"/>
      <c r="J100" s="133"/>
      <c r="K100" s="139"/>
      <c r="L100" s="13"/>
    </row>
    <row r="101" spans="1:12" x14ac:dyDescent="0.3">
      <c r="A101" s="15"/>
      <c r="B101" s="124" t="s">
        <v>12</v>
      </c>
      <c r="C101" s="131"/>
      <c r="D101" s="131"/>
      <c r="E101" s="131"/>
      <c r="F101" s="132"/>
      <c r="G101" s="131"/>
      <c r="H101" s="131"/>
      <c r="I101" s="131"/>
      <c r="J101" s="143"/>
      <c r="K101" s="63">
        <f>K79+K98</f>
        <v>2994.7934999999989</v>
      </c>
      <c r="L101" s="13"/>
    </row>
    <row r="102" spans="1:12" x14ac:dyDescent="0.3">
      <c r="A102" s="15"/>
      <c r="B102" s="124" t="s">
        <v>11</v>
      </c>
      <c r="C102" s="131"/>
      <c r="D102" s="131"/>
      <c r="E102" s="131"/>
      <c r="F102" s="132"/>
      <c r="G102" s="131"/>
      <c r="H102" s="131"/>
      <c r="I102" s="131"/>
      <c r="J102" s="143"/>
      <c r="K102" s="64">
        <f>K101/D7</f>
        <v>7.1304607142857117</v>
      </c>
      <c r="L102" s="13"/>
    </row>
    <row r="103" spans="1:12" x14ac:dyDescent="0.3">
      <c r="A103" s="15"/>
      <c r="B103" s="131"/>
      <c r="C103" s="131"/>
      <c r="D103" s="131"/>
      <c r="E103" s="131"/>
      <c r="F103" s="132"/>
      <c r="G103" s="131"/>
      <c r="H103" s="131"/>
      <c r="I103" s="131"/>
      <c r="J103" s="133"/>
      <c r="K103" s="139"/>
      <c r="L103" s="13"/>
    </row>
    <row r="104" spans="1:12" ht="18" thickBot="1" x14ac:dyDescent="0.35">
      <c r="A104" s="15"/>
      <c r="B104" s="124" t="s">
        <v>10</v>
      </c>
      <c r="C104" s="124"/>
      <c r="D104" s="124"/>
      <c r="E104" s="124"/>
      <c r="F104" s="127"/>
      <c r="G104" s="124"/>
      <c r="H104" s="124"/>
      <c r="I104" s="124"/>
      <c r="J104" s="143"/>
      <c r="K104" s="65">
        <f>K8-K101</f>
        <v>260.20650000000114</v>
      </c>
      <c r="L104" s="13"/>
    </row>
    <row r="105" spans="1:12" ht="18" thickTop="1" x14ac:dyDescent="0.3">
      <c r="A105" s="15"/>
      <c r="B105" s="131"/>
      <c r="C105" s="131"/>
      <c r="D105" s="131"/>
      <c r="E105" s="131"/>
      <c r="F105" s="132"/>
      <c r="G105" s="131"/>
      <c r="H105" s="131"/>
      <c r="I105" s="131"/>
      <c r="J105" s="133"/>
      <c r="K105" s="134"/>
      <c r="L105" s="13"/>
    </row>
    <row r="106" spans="1:12" x14ac:dyDescent="0.3">
      <c r="A106" s="15"/>
      <c r="B106" s="131" t="s">
        <v>9</v>
      </c>
      <c r="C106" s="131"/>
      <c r="D106" s="131"/>
      <c r="E106" s="131"/>
      <c r="F106" s="132"/>
      <c r="G106" s="131"/>
      <c r="H106" s="131"/>
      <c r="I106" s="131"/>
      <c r="J106" s="131"/>
      <c r="K106" s="155"/>
      <c r="L106" s="23"/>
    </row>
    <row r="107" spans="1:12" ht="18" customHeight="1" x14ac:dyDescent="0.3">
      <c r="A107" s="15"/>
      <c r="B107" s="179" t="s">
        <v>163</v>
      </c>
      <c r="C107" s="179"/>
      <c r="D107" s="179"/>
      <c r="E107" s="179"/>
      <c r="F107" s="179"/>
      <c r="G107" s="179"/>
      <c r="H107" s="179"/>
      <c r="I107" s="179"/>
      <c r="J107" s="179"/>
      <c r="K107" s="179"/>
      <c r="L107" s="23"/>
    </row>
    <row r="108" spans="1:12" x14ac:dyDescent="0.3">
      <c r="A108" s="15"/>
      <c r="B108" s="179" t="s">
        <v>182</v>
      </c>
      <c r="C108" s="179"/>
      <c r="D108" s="179"/>
      <c r="E108" s="179"/>
      <c r="F108" s="179"/>
      <c r="G108" s="179"/>
      <c r="H108" s="179"/>
      <c r="I108" s="179"/>
      <c r="J108" s="179"/>
      <c r="K108" s="179"/>
      <c r="L108" s="23"/>
    </row>
    <row r="109" spans="1:12" x14ac:dyDescent="0.3">
      <c r="A109" s="15"/>
      <c r="B109" s="179" t="s">
        <v>183</v>
      </c>
      <c r="C109" s="179"/>
      <c r="D109" s="179"/>
      <c r="E109" s="179"/>
      <c r="F109" s="179"/>
      <c r="G109" s="179"/>
      <c r="H109" s="179"/>
      <c r="I109" s="179"/>
      <c r="J109" s="179"/>
      <c r="K109" s="179"/>
      <c r="L109" s="23"/>
    </row>
    <row r="110" spans="1:12" x14ac:dyDescent="0.3">
      <c r="A110" s="15"/>
      <c r="B110" s="179" t="s">
        <v>184</v>
      </c>
      <c r="C110" s="179"/>
      <c r="D110" s="179"/>
      <c r="E110" s="179"/>
      <c r="F110" s="179"/>
      <c r="G110" s="179"/>
      <c r="H110" s="179"/>
      <c r="I110" s="179"/>
      <c r="J110" s="179"/>
      <c r="K110" s="179"/>
      <c r="L110" s="23"/>
    </row>
    <row r="111" spans="1:12" x14ac:dyDescent="0.3">
      <c r="A111" s="15"/>
      <c r="B111" s="179" t="s">
        <v>185</v>
      </c>
      <c r="C111" s="179"/>
      <c r="D111" s="179"/>
      <c r="E111" s="179"/>
      <c r="F111" s="179"/>
      <c r="G111" s="179"/>
      <c r="H111" s="179"/>
      <c r="I111" s="179"/>
      <c r="J111" s="179"/>
      <c r="K111" s="179"/>
      <c r="L111" s="23"/>
    </row>
    <row r="112" spans="1:12" s="44" customFormat="1" x14ac:dyDescent="0.3">
      <c r="A112" s="15"/>
      <c r="B112" s="131"/>
      <c r="C112" s="131"/>
      <c r="D112" s="131"/>
      <c r="E112" s="131"/>
      <c r="F112" s="132"/>
      <c r="G112" s="131"/>
      <c r="H112" s="131"/>
      <c r="I112" s="131"/>
      <c r="J112" s="131"/>
      <c r="K112" s="155"/>
      <c r="L112" s="23"/>
    </row>
    <row r="113" spans="1:12" s="44" customFormat="1" x14ac:dyDescent="0.3">
      <c r="A113" s="15"/>
      <c r="B113" s="135" t="s">
        <v>8</v>
      </c>
      <c r="C113" s="131"/>
      <c r="D113" s="156" t="s">
        <v>7</v>
      </c>
      <c r="E113" s="131"/>
      <c r="F113" s="132" t="s">
        <v>6</v>
      </c>
      <c r="G113" s="131"/>
      <c r="H113" s="156" t="s">
        <v>5</v>
      </c>
      <c r="I113" s="131"/>
      <c r="J113" s="131"/>
      <c r="K113" s="155"/>
      <c r="L113" s="23"/>
    </row>
    <row r="114" spans="1:12" s="44" customFormat="1" x14ac:dyDescent="0.3">
      <c r="A114" s="15"/>
      <c r="B114" s="131"/>
      <c r="C114" s="131"/>
      <c r="D114" s="157">
        <v>0.05</v>
      </c>
      <c r="E114" s="131"/>
      <c r="F114" s="132"/>
      <c r="G114" s="131"/>
      <c r="H114" s="157">
        <v>0.05</v>
      </c>
      <c r="I114" s="131"/>
      <c r="J114" s="131"/>
      <c r="K114" s="155"/>
      <c r="L114" s="23"/>
    </row>
    <row r="115" spans="1:12" s="44" customFormat="1" x14ac:dyDescent="0.3">
      <c r="A115" s="15"/>
      <c r="B115" s="131"/>
      <c r="C115" s="131"/>
      <c r="D115" s="158"/>
      <c r="E115" s="124"/>
      <c r="F115" s="126" t="s">
        <v>3</v>
      </c>
      <c r="G115" s="124"/>
      <c r="H115" s="158"/>
      <c r="I115" s="131"/>
      <c r="J115" s="131"/>
      <c r="K115" s="155"/>
      <c r="L115" s="23"/>
    </row>
    <row r="116" spans="1:12" s="44" customFormat="1" x14ac:dyDescent="0.3">
      <c r="A116" s="15"/>
      <c r="B116" s="159" t="s">
        <v>4</v>
      </c>
      <c r="C116" s="131"/>
      <c r="D116" s="158">
        <f>F116*(1-D114)</f>
        <v>399</v>
      </c>
      <c r="E116" s="124"/>
      <c r="F116" s="160">
        <f>D7</f>
        <v>420</v>
      </c>
      <c r="G116" s="124"/>
      <c r="H116" s="126">
        <f>F116*(1+H114)</f>
        <v>441</v>
      </c>
      <c r="I116" s="131"/>
      <c r="J116" s="131"/>
      <c r="K116" s="155"/>
      <c r="L116" s="23"/>
    </row>
    <row r="117" spans="1:12" s="44" customFormat="1" ht="4.5" customHeight="1" x14ac:dyDescent="0.3">
      <c r="A117" s="15"/>
      <c r="B117" s="131"/>
      <c r="C117" s="131"/>
      <c r="D117" s="131"/>
      <c r="E117" s="131"/>
      <c r="F117" s="132"/>
      <c r="G117" s="131"/>
      <c r="H117" s="131"/>
      <c r="I117" s="131"/>
      <c r="J117" s="131"/>
      <c r="K117" s="155"/>
      <c r="L117" s="23"/>
    </row>
    <row r="118" spans="1:12" s="44" customFormat="1" x14ac:dyDescent="0.3">
      <c r="A118" s="15"/>
      <c r="B118" s="131" t="s">
        <v>2</v>
      </c>
      <c r="C118" s="131"/>
      <c r="D118" s="161">
        <f>$K$79/D116</f>
        <v>4.8999837092731795</v>
      </c>
      <c r="E118" s="131"/>
      <c r="F118" s="161">
        <f>$K$79/F116</f>
        <v>4.6549845238095209</v>
      </c>
      <c r="G118" s="131"/>
      <c r="H118" s="161">
        <f>$K$79/H116</f>
        <v>4.4333185941043052</v>
      </c>
      <c r="I118" s="131"/>
      <c r="J118" s="131"/>
      <c r="K118" s="155"/>
      <c r="L118" s="23"/>
    </row>
    <row r="119" spans="1:12" s="44" customFormat="1" ht="4.5" customHeight="1" x14ac:dyDescent="0.3">
      <c r="A119" s="15"/>
      <c r="B119" s="131"/>
      <c r="C119" s="131"/>
      <c r="D119" s="131"/>
      <c r="E119" s="131"/>
      <c r="F119" s="132"/>
      <c r="G119" s="131"/>
      <c r="H119" s="131"/>
      <c r="I119" s="131"/>
      <c r="J119" s="131"/>
      <c r="K119" s="155"/>
      <c r="L119" s="23"/>
    </row>
    <row r="120" spans="1:12" s="44" customFormat="1" x14ac:dyDescent="0.3">
      <c r="A120" s="15"/>
      <c r="B120" s="131" t="s">
        <v>1</v>
      </c>
      <c r="C120" s="131"/>
      <c r="D120" s="161">
        <f>$K$98/D116</f>
        <v>2.6057644110275691</v>
      </c>
      <c r="E120" s="131"/>
      <c r="F120" s="161">
        <f>$K$98/F116</f>
        <v>2.4754761904761904</v>
      </c>
      <c r="G120" s="131"/>
      <c r="H120" s="161">
        <f>$K$98/H116</f>
        <v>2.3575963718820865</v>
      </c>
      <c r="I120" s="131"/>
      <c r="J120" s="131"/>
      <c r="K120" s="155"/>
      <c r="L120" s="23"/>
    </row>
    <row r="121" spans="1:12" s="44" customFormat="1" ht="3.75" customHeight="1" x14ac:dyDescent="0.3">
      <c r="A121" s="15"/>
      <c r="B121" s="131"/>
      <c r="C121" s="131"/>
      <c r="D121" s="131"/>
      <c r="E121" s="131"/>
      <c r="F121" s="132"/>
      <c r="G121" s="131"/>
      <c r="H121" s="131"/>
      <c r="I121" s="131"/>
      <c r="J121" s="131"/>
      <c r="K121" s="155"/>
      <c r="L121" s="23"/>
    </row>
    <row r="122" spans="1:12" s="44" customFormat="1" x14ac:dyDescent="0.3">
      <c r="A122" s="15"/>
      <c r="B122" s="131" t="s">
        <v>0</v>
      </c>
      <c r="C122" s="131"/>
      <c r="D122" s="161">
        <f>$K$101/D116</f>
        <v>7.5057481203007494</v>
      </c>
      <c r="E122" s="131"/>
      <c r="F122" s="161">
        <f>$K$101/F116</f>
        <v>7.1304607142857117</v>
      </c>
      <c r="G122" s="131"/>
      <c r="H122" s="161">
        <f>$K$101/H116</f>
        <v>6.7909149659863921</v>
      </c>
      <c r="I122" s="131"/>
      <c r="J122" s="131"/>
      <c r="K122" s="155"/>
      <c r="L122" s="23"/>
    </row>
    <row r="123" spans="1:12" s="44" customFormat="1" ht="5.25" customHeight="1" x14ac:dyDescent="0.3">
      <c r="A123" s="15"/>
      <c r="B123" s="131"/>
      <c r="C123" s="131"/>
      <c r="D123" s="131"/>
      <c r="E123" s="131"/>
      <c r="F123" s="132"/>
      <c r="G123" s="131"/>
      <c r="H123" s="131"/>
      <c r="I123" s="131"/>
      <c r="J123" s="131"/>
      <c r="K123" s="155"/>
      <c r="L123" s="23"/>
    </row>
    <row r="124" spans="1:12" s="44" customFormat="1" x14ac:dyDescent="0.3">
      <c r="A124" s="15"/>
      <c r="B124" s="131"/>
      <c r="C124" s="131"/>
      <c r="D124" s="131"/>
      <c r="E124" s="131"/>
      <c r="F124" s="132"/>
      <c r="G124" s="131"/>
      <c r="H124" s="131"/>
      <c r="I124" s="131"/>
      <c r="J124" s="131"/>
      <c r="K124" s="155"/>
      <c r="L124" s="23"/>
    </row>
    <row r="125" spans="1:12" s="44" customFormat="1" x14ac:dyDescent="0.3">
      <c r="A125" s="15"/>
      <c r="B125" s="131"/>
      <c r="C125" s="131"/>
      <c r="D125" s="124"/>
      <c r="E125" s="124"/>
      <c r="F125" s="127" t="s">
        <v>4</v>
      </c>
      <c r="G125" s="124"/>
      <c r="H125" s="124"/>
      <c r="I125" s="131"/>
      <c r="J125" s="131"/>
      <c r="K125" s="155"/>
      <c r="L125" s="23"/>
    </row>
    <row r="126" spans="1:12" s="44" customFormat="1" x14ac:dyDescent="0.3">
      <c r="A126" s="15"/>
      <c r="B126" s="159" t="s">
        <v>3</v>
      </c>
      <c r="C126" s="131"/>
      <c r="D126" s="162">
        <f>F126*(1-D114)</f>
        <v>7.3624999999999998</v>
      </c>
      <c r="E126" s="124"/>
      <c r="F126" s="163">
        <f>H7</f>
        <v>7.75</v>
      </c>
      <c r="G126" s="124"/>
      <c r="H126" s="162">
        <f>F126*(1+H114)</f>
        <v>8.1375000000000011</v>
      </c>
      <c r="I126" s="131"/>
      <c r="J126" s="131"/>
      <c r="K126" s="155"/>
      <c r="L126" s="23"/>
    </row>
    <row r="127" spans="1:12" s="44" customFormat="1" ht="4.5" customHeight="1" x14ac:dyDescent="0.3">
      <c r="A127" s="15"/>
      <c r="B127" s="131"/>
      <c r="C127" s="131"/>
      <c r="D127" s="131"/>
      <c r="E127" s="131"/>
      <c r="F127" s="132"/>
      <c r="G127" s="131"/>
      <c r="H127" s="131"/>
      <c r="I127" s="131"/>
      <c r="J127" s="131"/>
      <c r="K127" s="155"/>
      <c r="L127" s="23"/>
    </row>
    <row r="128" spans="1:12" s="44" customFormat="1" x14ac:dyDescent="0.3">
      <c r="A128" s="15"/>
      <c r="B128" s="131" t="s">
        <v>2</v>
      </c>
      <c r="C128" s="131"/>
      <c r="D128" s="164">
        <f>$K$79/D126</f>
        <v>265.54750424448201</v>
      </c>
      <c r="E128" s="131"/>
      <c r="F128" s="164">
        <f>$K$79/F126</f>
        <v>252.27012903225787</v>
      </c>
      <c r="G128" s="131"/>
      <c r="H128" s="164">
        <f>$K$79/H126</f>
        <v>240.25726574500749</v>
      </c>
      <c r="I128" s="131"/>
      <c r="J128" s="131"/>
      <c r="K128" s="155"/>
      <c r="L128" s="23"/>
    </row>
    <row r="129" spans="1:12" s="44" customFormat="1" ht="3" customHeight="1" x14ac:dyDescent="0.3">
      <c r="A129" s="15"/>
      <c r="B129" s="131"/>
      <c r="C129" s="131"/>
      <c r="D129" s="131"/>
      <c r="E129" s="131"/>
      <c r="F129" s="132"/>
      <c r="G129" s="131"/>
      <c r="H129" s="131"/>
      <c r="I129" s="131"/>
      <c r="J129" s="131"/>
      <c r="K129" s="155"/>
      <c r="L129" s="23"/>
    </row>
    <row r="130" spans="1:12" s="44" customFormat="1" x14ac:dyDescent="0.3">
      <c r="A130" s="15"/>
      <c r="B130" s="131" t="s">
        <v>1</v>
      </c>
      <c r="C130" s="131"/>
      <c r="D130" s="164">
        <f>$K$98/D126</f>
        <v>141.2156196943973</v>
      </c>
      <c r="E130" s="131"/>
      <c r="F130" s="164">
        <f>$K$98/F126</f>
        <v>134.15483870967742</v>
      </c>
      <c r="G130" s="131"/>
      <c r="H130" s="164">
        <f>$K$98/H126</f>
        <v>127.76651305683562</v>
      </c>
      <c r="I130" s="131"/>
      <c r="J130" s="131"/>
      <c r="K130" s="155"/>
      <c r="L130" s="23"/>
    </row>
    <row r="131" spans="1:12" s="44" customFormat="1" ht="3.75" customHeight="1" x14ac:dyDescent="0.3">
      <c r="A131" s="15"/>
      <c r="B131" s="131"/>
      <c r="C131" s="131"/>
      <c r="D131" s="131"/>
      <c r="E131" s="131"/>
      <c r="F131" s="132"/>
      <c r="G131" s="131"/>
      <c r="H131" s="131"/>
      <c r="I131" s="131"/>
      <c r="J131" s="131"/>
      <c r="K131" s="155"/>
      <c r="L131" s="23"/>
    </row>
    <row r="132" spans="1:12" s="44" customFormat="1" x14ac:dyDescent="0.3">
      <c r="A132" s="15"/>
      <c r="B132" s="131" t="s">
        <v>0</v>
      </c>
      <c r="C132" s="131"/>
      <c r="D132" s="164">
        <f>$K$101/D126</f>
        <v>406.76312393887929</v>
      </c>
      <c r="E132" s="131"/>
      <c r="F132" s="164">
        <f>$K$101/F126</f>
        <v>386.42496774193535</v>
      </c>
      <c r="G132" s="131"/>
      <c r="H132" s="164">
        <f>$K$101/H126</f>
        <v>368.02377880184315</v>
      </c>
      <c r="I132" s="131"/>
      <c r="J132" s="131"/>
      <c r="K132" s="155"/>
      <c r="L132" s="23"/>
    </row>
    <row r="133" spans="1:12" s="44" customFormat="1" ht="5.25" customHeight="1" thickBot="1" x14ac:dyDescent="0.35">
      <c r="A133" s="19"/>
      <c r="B133" s="14"/>
      <c r="C133" s="14"/>
      <c r="D133" s="14"/>
      <c r="E133" s="14"/>
      <c r="F133" s="47"/>
      <c r="G133" s="14"/>
      <c r="H133" s="14"/>
      <c r="I133" s="14"/>
      <c r="J133" s="14"/>
      <c r="K133" s="68"/>
      <c r="L133" s="48"/>
    </row>
    <row r="134" spans="1:12" s="44" customFormat="1" x14ac:dyDescent="0.3">
      <c r="F134" s="46"/>
      <c r="K134" s="69"/>
    </row>
    <row r="135" spans="1:12" s="44" customFormat="1" x14ac:dyDescent="0.3">
      <c r="F135" s="46"/>
      <c r="K135" s="69"/>
    </row>
    <row r="136" spans="1:12" s="44" customFormat="1" x14ac:dyDescent="0.3">
      <c r="F136" s="46"/>
      <c r="K136" s="69"/>
    </row>
    <row r="137" spans="1:12" s="44" customFormat="1" x14ac:dyDescent="0.3">
      <c r="F137" s="46"/>
      <c r="K137" s="69"/>
    </row>
    <row r="138" spans="1:12" s="44" customFormat="1" x14ac:dyDescent="0.3">
      <c r="F138" s="46"/>
      <c r="K138" s="69"/>
    </row>
    <row r="139" spans="1:12" s="44" customFormat="1" x14ac:dyDescent="0.3">
      <c r="F139" s="46"/>
      <c r="K139" s="69"/>
    </row>
    <row r="140" spans="1:12" s="44" customFormat="1" x14ac:dyDescent="0.3">
      <c r="F140" s="46"/>
      <c r="K140" s="69"/>
    </row>
    <row r="141" spans="1:12" s="44" customFormat="1" x14ac:dyDescent="0.3">
      <c r="F141" s="46"/>
      <c r="K141" s="69"/>
    </row>
    <row r="142" spans="1:12" s="44" customFormat="1" x14ac:dyDescent="0.3">
      <c r="F142" s="46"/>
      <c r="K142" s="69"/>
    </row>
    <row r="143" spans="1:12" s="44" customFormat="1" x14ac:dyDescent="0.3">
      <c r="F143" s="46"/>
      <c r="K143" s="69"/>
    </row>
    <row r="144" spans="1:12" s="44" customFormat="1" x14ac:dyDescent="0.3">
      <c r="F144" s="46"/>
      <c r="K144" s="69"/>
    </row>
    <row r="145" spans="6:11" s="44" customFormat="1" x14ac:dyDescent="0.3">
      <c r="F145" s="46"/>
      <c r="K145" s="69"/>
    </row>
    <row r="146" spans="6:11" s="44" customFormat="1" x14ac:dyDescent="0.3">
      <c r="F146" s="46"/>
      <c r="K146" s="69"/>
    </row>
    <row r="147" spans="6:11" s="44" customFormat="1" x14ac:dyDescent="0.3">
      <c r="F147" s="46"/>
      <c r="K147" s="69"/>
    </row>
    <row r="148" spans="6:11" s="44" customFormat="1" x14ac:dyDescent="0.3">
      <c r="F148" s="46"/>
      <c r="K148" s="69"/>
    </row>
    <row r="149" spans="6:11" s="44" customFormat="1" x14ac:dyDescent="0.3">
      <c r="F149" s="46"/>
      <c r="K149" s="69"/>
    </row>
    <row r="150" spans="6:11" s="44" customFormat="1" x14ac:dyDescent="0.3">
      <c r="F150" s="46"/>
      <c r="K150" s="69"/>
    </row>
    <row r="151" spans="6:11" s="44" customFormat="1" x14ac:dyDescent="0.3">
      <c r="F151" s="46"/>
      <c r="K151" s="69"/>
    </row>
    <row r="152" spans="6:11" s="44" customFormat="1" x14ac:dyDescent="0.3">
      <c r="F152" s="46"/>
      <c r="K152" s="69"/>
    </row>
    <row r="153" spans="6:11" s="44" customFormat="1" x14ac:dyDescent="0.3">
      <c r="F153" s="46"/>
      <c r="K153" s="69"/>
    </row>
    <row r="154" spans="6:11" s="44" customFormat="1" x14ac:dyDescent="0.3">
      <c r="F154" s="46"/>
      <c r="K154" s="69"/>
    </row>
    <row r="155" spans="6:11" s="44" customFormat="1" x14ac:dyDescent="0.3">
      <c r="F155" s="46"/>
      <c r="K155" s="69"/>
    </row>
    <row r="156" spans="6:11" s="44" customFormat="1" x14ac:dyDescent="0.3">
      <c r="F156" s="46"/>
      <c r="K156" s="69"/>
    </row>
    <row r="157" spans="6:11" s="44" customFormat="1" x14ac:dyDescent="0.3">
      <c r="F157" s="46"/>
      <c r="K157" s="69"/>
    </row>
    <row r="158" spans="6:11" s="44" customFormat="1" x14ac:dyDescent="0.3">
      <c r="F158" s="46"/>
      <c r="K158" s="69"/>
    </row>
    <row r="159" spans="6:11" s="44" customFormat="1" x14ac:dyDescent="0.3">
      <c r="F159" s="46"/>
      <c r="K159" s="69"/>
    </row>
    <row r="160" spans="6:11" s="44" customFormat="1" x14ac:dyDescent="0.3">
      <c r="F160" s="46"/>
      <c r="K160" s="69"/>
    </row>
    <row r="161" spans="6:11" s="44" customFormat="1" x14ac:dyDescent="0.3">
      <c r="F161" s="46"/>
      <c r="K161" s="69"/>
    </row>
    <row r="162" spans="6:11" s="44" customFormat="1" x14ac:dyDescent="0.3">
      <c r="F162" s="46"/>
      <c r="K162" s="69"/>
    </row>
    <row r="163" spans="6:11" s="44" customFormat="1" x14ac:dyDescent="0.3">
      <c r="F163" s="46"/>
      <c r="K163" s="69"/>
    </row>
    <row r="164" spans="6:11" s="44" customFormat="1" x14ac:dyDescent="0.3">
      <c r="F164" s="46"/>
      <c r="K164" s="69"/>
    </row>
    <row r="165" spans="6:11" s="44" customFormat="1" x14ac:dyDescent="0.3">
      <c r="F165" s="46"/>
      <c r="K165" s="69"/>
    </row>
    <row r="166" spans="6:11" s="44" customFormat="1" x14ac:dyDescent="0.3">
      <c r="F166" s="46"/>
      <c r="K166" s="69"/>
    </row>
    <row r="167" spans="6:11" s="44" customFormat="1" x14ac:dyDescent="0.3">
      <c r="F167" s="46"/>
      <c r="K167" s="69"/>
    </row>
    <row r="168" spans="6:11" s="44" customFormat="1" x14ac:dyDescent="0.3">
      <c r="F168" s="46"/>
      <c r="K168" s="69"/>
    </row>
    <row r="169" spans="6:11" s="44" customFormat="1" x14ac:dyDescent="0.3">
      <c r="F169" s="46"/>
      <c r="K169" s="69"/>
    </row>
    <row r="170" spans="6:11" s="44" customFormat="1" x14ac:dyDescent="0.3">
      <c r="F170" s="46"/>
      <c r="K170" s="69"/>
    </row>
    <row r="171" spans="6:11" s="44" customFormat="1" x14ac:dyDescent="0.3">
      <c r="F171" s="46"/>
      <c r="K171" s="69"/>
    </row>
    <row r="172" spans="6:11" s="44" customFormat="1" x14ac:dyDescent="0.3">
      <c r="F172" s="46"/>
      <c r="K172" s="69"/>
    </row>
    <row r="173" spans="6:11" s="44" customFormat="1" x14ac:dyDescent="0.3">
      <c r="F173" s="46"/>
      <c r="K173" s="69"/>
    </row>
    <row r="174" spans="6:11" s="44" customFormat="1" x14ac:dyDescent="0.3">
      <c r="F174" s="46"/>
      <c r="K174" s="69"/>
    </row>
    <row r="175" spans="6:11" s="44" customFormat="1" x14ac:dyDescent="0.3">
      <c r="F175" s="46"/>
      <c r="K175" s="69"/>
    </row>
    <row r="176" spans="6:11" s="44" customFormat="1" x14ac:dyDescent="0.3">
      <c r="F176" s="46"/>
      <c r="K176" s="69"/>
    </row>
    <row r="177" spans="6:11" s="44" customFormat="1" x14ac:dyDescent="0.3">
      <c r="F177" s="46"/>
      <c r="K177" s="69"/>
    </row>
    <row r="178" spans="6:11" s="44" customFormat="1" x14ac:dyDescent="0.3">
      <c r="F178" s="46"/>
      <c r="K178" s="69"/>
    </row>
    <row r="179" spans="6:11" s="44" customFormat="1" x14ac:dyDescent="0.3">
      <c r="F179" s="46"/>
      <c r="K179" s="69"/>
    </row>
    <row r="180" spans="6:11" s="44" customFormat="1" x14ac:dyDescent="0.3">
      <c r="F180" s="46"/>
      <c r="K180" s="69"/>
    </row>
    <row r="181" spans="6:11" s="44" customFormat="1" x14ac:dyDescent="0.3">
      <c r="F181" s="46"/>
      <c r="K181" s="69"/>
    </row>
    <row r="182" spans="6:11" s="44" customFormat="1" x14ac:dyDescent="0.3">
      <c r="F182" s="46"/>
      <c r="K182" s="69"/>
    </row>
    <row r="183" spans="6:11" s="44" customFormat="1" x14ac:dyDescent="0.3">
      <c r="F183" s="46"/>
      <c r="K183" s="69"/>
    </row>
    <row r="184" spans="6:11" s="44" customFormat="1" x14ac:dyDescent="0.3">
      <c r="F184" s="46"/>
      <c r="K184" s="69"/>
    </row>
    <row r="185" spans="6:11" s="44" customFormat="1" x14ac:dyDescent="0.3">
      <c r="F185" s="46"/>
      <c r="K185" s="69"/>
    </row>
    <row r="186" spans="6:11" s="44" customFormat="1" x14ac:dyDescent="0.3">
      <c r="F186" s="46"/>
      <c r="K186" s="69"/>
    </row>
    <row r="187" spans="6:11" s="44" customFormat="1" x14ac:dyDescent="0.3">
      <c r="F187" s="46"/>
      <c r="K187" s="69"/>
    </row>
    <row r="188" spans="6:11" s="44" customFormat="1" x14ac:dyDescent="0.3">
      <c r="F188" s="46"/>
      <c r="K188" s="69"/>
    </row>
    <row r="189" spans="6:11" s="44" customFormat="1" x14ac:dyDescent="0.3">
      <c r="F189" s="46"/>
      <c r="K189" s="69"/>
    </row>
    <row r="190" spans="6:11" s="44" customFormat="1" x14ac:dyDescent="0.3">
      <c r="F190" s="46"/>
      <c r="K190" s="69"/>
    </row>
    <row r="191" spans="6:11" s="44" customFormat="1" x14ac:dyDescent="0.3">
      <c r="F191" s="46"/>
      <c r="K191" s="69"/>
    </row>
    <row r="192" spans="6:11" s="44" customFormat="1" x14ac:dyDescent="0.3">
      <c r="F192" s="46"/>
      <c r="K192" s="69"/>
    </row>
    <row r="193" spans="6:11" s="44" customFormat="1" x14ac:dyDescent="0.3">
      <c r="F193" s="46"/>
      <c r="K193" s="69"/>
    </row>
    <row r="194" spans="6:11" s="44" customFormat="1" x14ac:dyDescent="0.3">
      <c r="F194" s="46"/>
      <c r="K194" s="69"/>
    </row>
    <row r="195" spans="6:11" s="44" customFormat="1" x14ac:dyDescent="0.3">
      <c r="F195" s="46"/>
      <c r="K195" s="69"/>
    </row>
    <row r="196" spans="6:11" s="44" customFormat="1" x14ac:dyDescent="0.3">
      <c r="F196" s="46"/>
      <c r="K196" s="69"/>
    </row>
    <row r="197" spans="6:11" s="44" customFormat="1" x14ac:dyDescent="0.3">
      <c r="F197" s="46"/>
      <c r="K197" s="69"/>
    </row>
    <row r="198" spans="6:11" s="44" customFormat="1" x14ac:dyDescent="0.3">
      <c r="F198" s="46"/>
      <c r="K198" s="69"/>
    </row>
    <row r="199" spans="6:11" s="44" customFormat="1" x14ac:dyDescent="0.3">
      <c r="F199" s="46"/>
      <c r="K199" s="69"/>
    </row>
    <row r="200" spans="6:11" s="44" customFormat="1" x14ac:dyDescent="0.3">
      <c r="F200" s="46"/>
      <c r="K200" s="69"/>
    </row>
    <row r="201" spans="6:11" s="44" customFormat="1" x14ac:dyDescent="0.3">
      <c r="F201" s="46"/>
      <c r="K201" s="69"/>
    </row>
    <row r="202" spans="6:11" s="44" customFormat="1" x14ac:dyDescent="0.3">
      <c r="F202" s="46"/>
      <c r="K202" s="69"/>
    </row>
    <row r="203" spans="6:11" s="44" customFormat="1" x14ac:dyDescent="0.3">
      <c r="F203" s="46"/>
      <c r="K203" s="69"/>
    </row>
    <row r="204" spans="6:11" s="44" customFormat="1" x14ac:dyDescent="0.3">
      <c r="F204" s="46"/>
      <c r="K204" s="69"/>
    </row>
    <row r="205" spans="6:11" s="44" customFormat="1" x14ac:dyDescent="0.3">
      <c r="F205" s="46"/>
      <c r="K205" s="69"/>
    </row>
    <row r="206" spans="6:11" s="44" customFormat="1" x14ac:dyDescent="0.3">
      <c r="F206" s="46"/>
      <c r="K206" s="69"/>
    </row>
    <row r="207" spans="6:11" s="44" customFormat="1" x14ac:dyDescent="0.3">
      <c r="F207" s="46"/>
      <c r="K207" s="69"/>
    </row>
    <row r="208" spans="6:11" s="44" customFormat="1" x14ac:dyDescent="0.3">
      <c r="F208" s="46"/>
      <c r="K208" s="69"/>
    </row>
    <row r="209" spans="6:11" s="44" customFormat="1" x14ac:dyDescent="0.3">
      <c r="F209" s="46"/>
      <c r="K209" s="69"/>
    </row>
    <row r="210" spans="6:11" s="44" customFormat="1" x14ac:dyDescent="0.3">
      <c r="F210" s="46"/>
      <c r="K210" s="69"/>
    </row>
    <row r="211" spans="6:11" s="44" customFormat="1" x14ac:dyDescent="0.3">
      <c r="F211" s="46"/>
      <c r="K211" s="69"/>
    </row>
    <row r="212" spans="6:11" s="44" customFormat="1" x14ac:dyDescent="0.3">
      <c r="F212" s="46"/>
      <c r="K212" s="69"/>
    </row>
    <row r="213" spans="6:11" s="44" customFormat="1" x14ac:dyDescent="0.3">
      <c r="F213" s="46"/>
      <c r="K213" s="69"/>
    </row>
    <row r="214" spans="6:11" s="44" customFormat="1" x14ac:dyDescent="0.3">
      <c r="F214" s="46"/>
      <c r="K214" s="69"/>
    </row>
    <row r="215" spans="6:11" s="44" customFormat="1" x14ac:dyDescent="0.3">
      <c r="F215" s="46"/>
      <c r="K215" s="69"/>
    </row>
    <row r="216" spans="6:11" s="44" customFormat="1" x14ac:dyDescent="0.3">
      <c r="F216" s="46"/>
      <c r="K216" s="69"/>
    </row>
    <row r="217" spans="6:11" s="44" customFormat="1" x14ac:dyDescent="0.3">
      <c r="F217" s="46"/>
      <c r="K217" s="69"/>
    </row>
  </sheetData>
  <sheetProtection sheet="1" objects="1" scenarios="1"/>
  <mergeCells count="23">
    <mergeCell ref="A1:H1"/>
    <mergeCell ref="A84:H84"/>
    <mergeCell ref="B89:D89"/>
    <mergeCell ref="E89:I89"/>
    <mergeCell ref="B90:D90"/>
    <mergeCell ref="E90:I90"/>
    <mergeCell ref="B91:D91"/>
    <mergeCell ref="E91:I91"/>
    <mergeCell ref="B92:D92"/>
    <mergeCell ref="E92:I92"/>
    <mergeCell ref="B93:D93"/>
    <mergeCell ref="E93:I93"/>
    <mergeCell ref="B94:D94"/>
    <mergeCell ref="E94:I94"/>
    <mergeCell ref="B95:D95"/>
    <mergeCell ref="E95:I95"/>
    <mergeCell ref="B96:D96"/>
    <mergeCell ref="E96:I96"/>
    <mergeCell ref="B107:K107"/>
    <mergeCell ref="B108:K108"/>
    <mergeCell ref="B109:K109"/>
    <mergeCell ref="B110:K110"/>
    <mergeCell ref="B111:K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Z199"/>
  <sheetViews>
    <sheetView tabSelected="1" zoomScale="90" zoomScaleNormal="90" workbookViewId="0">
      <selection activeCell="L78" sqref="L78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77" t="s">
        <v>170</v>
      </c>
      <c r="B1" s="178"/>
      <c r="C1" s="178"/>
      <c r="D1" s="178"/>
      <c r="E1" s="178"/>
      <c r="F1" s="178"/>
      <c r="G1" s="178"/>
      <c r="H1" s="178"/>
      <c r="I1" s="84"/>
      <c r="J1" s="82" t="s">
        <v>35</v>
      </c>
      <c r="K1" s="11"/>
      <c r="L1" s="85">
        <v>1600</v>
      </c>
      <c r="M1" s="10"/>
    </row>
    <row r="2" spans="1:16" ht="3.75" customHeight="1" x14ac:dyDescent="0.3">
      <c r="A2" s="7"/>
      <c r="B2" s="6"/>
      <c r="C2" s="6"/>
      <c r="D2" s="6"/>
      <c r="E2" s="6"/>
      <c r="F2" s="5"/>
      <c r="G2" s="6"/>
      <c r="H2" s="6"/>
      <c r="I2" s="6"/>
      <c r="J2" s="55"/>
      <c r="K2" s="6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7"/>
      <c r="D5" s="17"/>
      <c r="E5" s="17"/>
      <c r="F5" s="25"/>
      <c r="G5" s="17"/>
      <c r="H5" s="17"/>
      <c r="I5" s="17"/>
      <c r="J5" s="58"/>
      <c r="K5" s="12"/>
      <c r="L5" s="58"/>
      <c r="M5" s="13"/>
    </row>
    <row r="6" spans="1:16" x14ac:dyDescent="0.3">
      <c r="A6" s="15"/>
      <c r="B6" s="21" t="s">
        <v>24</v>
      </c>
      <c r="C6" s="17"/>
      <c r="D6" s="17"/>
      <c r="E6" s="17"/>
      <c r="F6" s="25"/>
      <c r="G6" s="17"/>
      <c r="H6" s="17"/>
      <c r="I6" s="17"/>
      <c r="J6" s="58"/>
      <c r="K6" s="12"/>
      <c r="L6" s="58"/>
      <c r="M6" s="13"/>
    </row>
    <row r="7" spans="1:16" x14ac:dyDescent="0.3">
      <c r="A7" s="15"/>
      <c r="B7" s="50" t="s">
        <v>75</v>
      </c>
      <c r="C7" s="17"/>
      <c r="D7" s="96">
        <v>125</v>
      </c>
      <c r="E7" s="106"/>
      <c r="F7" s="2" t="s">
        <v>37</v>
      </c>
      <c r="G7" s="98"/>
      <c r="H7" s="96">
        <v>4.55</v>
      </c>
      <c r="I7" s="17"/>
      <c r="J7" s="79">
        <f>L7*$L$1</f>
        <v>910000</v>
      </c>
      <c r="K7" s="12"/>
      <c r="L7" s="54">
        <f>D7*H7</f>
        <v>568.75</v>
      </c>
      <c r="M7" s="13"/>
      <c r="N7" s="45"/>
    </row>
    <row r="8" spans="1:16" x14ac:dyDescent="0.3">
      <c r="A8" s="15"/>
      <c r="B8" s="50"/>
      <c r="C8" s="49"/>
      <c r="D8" s="100"/>
      <c r="E8" s="98"/>
      <c r="F8" s="99"/>
      <c r="G8" s="98"/>
      <c r="H8" s="100"/>
      <c r="I8" s="49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3">
      <c r="A9" s="15"/>
      <c r="B9" s="50"/>
      <c r="C9" s="49"/>
      <c r="D9" s="100"/>
      <c r="E9" s="98"/>
      <c r="F9" s="99"/>
      <c r="G9" s="98"/>
      <c r="H9" s="100"/>
      <c r="I9" s="49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3">
      <c r="A10" s="15"/>
      <c r="B10" s="51" t="s">
        <v>36</v>
      </c>
      <c r="C10" s="49"/>
      <c r="D10" s="101"/>
      <c r="E10" s="98"/>
      <c r="F10" s="102"/>
      <c r="G10" s="98"/>
      <c r="H10" s="101"/>
      <c r="I10" s="49"/>
      <c r="J10" s="71">
        <f>SUM(J7:J9)</f>
        <v>910000</v>
      </c>
      <c r="K10" s="43"/>
      <c r="L10" s="59">
        <f>SUM(L7:L9)</f>
        <v>568.75</v>
      </c>
      <c r="M10" s="13"/>
      <c r="N10" s="45"/>
    </row>
    <row r="11" spans="1:16" ht="7.5" customHeight="1" x14ac:dyDescent="0.3">
      <c r="A11" s="15"/>
      <c r="B11" s="17"/>
      <c r="C11" s="17"/>
      <c r="D11" s="103"/>
      <c r="E11" s="98"/>
      <c r="F11" s="104"/>
      <c r="G11" s="98"/>
      <c r="H11" s="103"/>
      <c r="I11" s="17"/>
      <c r="J11" s="58"/>
      <c r="K11" s="12"/>
      <c r="L11" s="54"/>
      <c r="M11" s="13"/>
      <c r="N11" s="45"/>
      <c r="P11" s="45"/>
    </row>
    <row r="12" spans="1:16" x14ac:dyDescent="0.3">
      <c r="A12" s="15"/>
      <c r="B12" s="21" t="s">
        <v>23</v>
      </c>
      <c r="C12" s="17"/>
      <c r="D12" s="103"/>
      <c r="E12" s="98"/>
      <c r="F12" s="104"/>
      <c r="G12" s="98"/>
      <c r="H12" s="103"/>
      <c r="I12" s="17"/>
      <c r="J12" s="58"/>
      <c r="K12" s="12"/>
      <c r="L12" s="54"/>
      <c r="M12" s="13"/>
    </row>
    <row r="13" spans="1:16" ht="7.5" customHeight="1" x14ac:dyDescent="0.3">
      <c r="A13" s="15"/>
      <c r="B13" s="17"/>
      <c r="C13" s="17"/>
      <c r="D13" s="103"/>
      <c r="E13" s="98"/>
      <c r="F13" s="104"/>
      <c r="G13" s="98"/>
      <c r="H13" s="103"/>
      <c r="I13" s="17"/>
      <c r="J13" s="58"/>
      <c r="K13" s="12"/>
      <c r="L13" s="54"/>
      <c r="M13" s="13"/>
    </row>
    <row r="14" spans="1:16" x14ac:dyDescent="0.3">
      <c r="A14" s="15"/>
      <c r="B14" s="16" t="s">
        <v>22</v>
      </c>
      <c r="C14" s="17"/>
      <c r="D14" s="103"/>
      <c r="E14" s="98"/>
      <c r="F14" s="104"/>
      <c r="G14" s="98"/>
      <c r="H14" s="103"/>
      <c r="I14" s="17"/>
      <c r="J14" s="76">
        <f t="shared" ref="J14:J69" si="0">L14*$L$1</f>
        <v>35200</v>
      </c>
      <c r="K14" s="43"/>
      <c r="L14" s="77">
        <f>SUM(L15:L16)</f>
        <v>22</v>
      </c>
      <c r="M14" s="13"/>
    </row>
    <row r="15" spans="1:16" x14ac:dyDescent="0.3">
      <c r="A15" s="15"/>
      <c r="B15" s="50" t="s">
        <v>69</v>
      </c>
      <c r="C15" s="17"/>
      <c r="D15" s="88">
        <v>100</v>
      </c>
      <c r="E15" s="106"/>
      <c r="F15" s="2" t="s">
        <v>38</v>
      </c>
      <c r="G15" s="98"/>
      <c r="H15" s="96">
        <v>0.22</v>
      </c>
      <c r="I15" s="17"/>
      <c r="J15" s="79">
        <f t="shared" si="0"/>
        <v>35200</v>
      </c>
      <c r="K15" s="12"/>
      <c r="L15" s="60">
        <f>D15*H15</f>
        <v>22</v>
      </c>
      <c r="M15" s="13"/>
    </row>
    <row r="16" spans="1:16" x14ac:dyDescent="0.3">
      <c r="A16" s="15"/>
      <c r="B16" s="50"/>
      <c r="C16" s="17"/>
      <c r="D16" s="100"/>
      <c r="E16" s="98"/>
      <c r="F16" s="99"/>
      <c r="G16" s="98"/>
      <c r="H16" s="100"/>
      <c r="I16" s="17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17"/>
      <c r="C17" s="17"/>
      <c r="D17" s="103"/>
      <c r="E17" s="98"/>
      <c r="F17" s="104"/>
      <c r="G17" s="98"/>
      <c r="H17" s="103"/>
      <c r="I17" s="17"/>
      <c r="J17" s="58"/>
      <c r="K17" s="12"/>
      <c r="L17" s="54"/>
      <c r="M17" s="13"/>
    </row>
    <row r="18" spans="1:13" x14ac:dyDescent="0.3">
      <c r="A18" s="15"/>
      <c r="B18" s="16" t="s">
        <v>21</v>
      </c>
      <c r="C18" s="17"/>
      <c r="D18" s="103"/>
      <c r="E18" s="98"/>
      <c r="F18" s="104"/>
      <c r="G18" s="98"/>
      <c r="H18" s="103"/>
      <c r="I18" s="17"/>
      <c r="J18" s="76">
        <f t="shared" si="0"/>
        <v>138560</v>
      </c>
      <c r="K18" s="43"/>
      <c r="L18" s="77">
        <f>SUM(L19:L25)</f>
        <v>86.6</v>
      </c>
      <c r="M18" s="13"/>
    </row>
    <row r="19" spans="1:13" x14ac:dyDescent="0.3">
      <c r="A19" s="15"/>
      <c r="B19" s="50" t="s">
        <v>39</v>
      </c>
      <c r="C19" s="17"/>
      <c r="D19" s="88">
        <v>150</v>
      </c>
      <c r="E19" s="108"/>
      <c r="F19" s="2" t="s">
        <v>38</v>
      </c>
      <c r="G19" s="108"/>
      <c r="H19" s="96">
        <v>0.42</v>
      </c>
      <c r="I19" s="17"/>
      <c r="J19" s="79">
        <f t="shared" si="0"/>
        <v>100800</v>
      </c>
      <c r="K19" s="12"/>
      <c r="L19" s="60">
        <f t="shared" ref="L19:L25" si="1">D19*H19</f>
        <v>63</v>
      </c>
      <c r="M19" s="13"/>
    </row>
    <row r="20" spans="1:13" x14ac:dyDescent="0.3">
      <c r="A20" s="15"/>
      <c r="B20" s="50" t="s">
        <v>40</v>
      </c>
      <c r="C20" s="17"/>
      <c r="D20" s="88">
        <v>50</v>
      </c>
      <c r="E20" s="108"/>
      <c r="F20" s="2" t="s">
        <v>38</v>
      </c>
      <c r="G20" s="108"/>
      <c r="H20" s="96">
        <v>0.41</v>
      </c>
      <c r="I20" s="17"/>
      <c r="J20" s="79">
        <f t="shared" si="0"/>
        <v>32800</v>
      </c>
      <c r="K20" s="12"/>
      <c r="L20" s="60">
        <f t="shared" si="1"/>
        <v>20.5</v>
      </c>
      <c r="M20" s="13"/>
    </row>
    <row r="21" spans="1:13" x14ac:dyDescent="0.3">
      <c r="A21" s="15"/>
      <c r="B21" s="50" t="s">
        <v>90</v>
      </c>
      <c r="C21" s="17"/>
      <c r="D21" s="88">
        <v>10</v>
      </c>
      <c r="E21" s="108"/>
      <c r="F21" s="2" t="s">
        <v>38</v>
      </c>
      <c r="G21" s="108"/>
      <c r="H21" s="96">
        <v>0.31</v>
      </c>
      <c r="I21" s="17"/>
      <c r="J21" s="79">
        <f t="shared" si="0"/>
        <v>4960</v>
      </c>
      <c r="K21" s="12"/>
      <c r="L21" s="61">
        <f t="shared" si="1"/>
        <v>3.1</v>
      </c>
      <c r="M21" s="13"/>
    </row>
    <row r="22" spans="1:13" x14ac:dyDescent="0.3">
      <c r="A22" s="15"/>
      <c r="B22" s="50"/>
      <c r="C22" s="17"/>
      <c r="D22" s="88"/>
      <c r="E22" s="108"/>
      <c r="F22" s="2"/>
      <c r="G22" s="108"/>
      <c r="H22" s="96"/>
      <c r="I22" s="17"/>
      <c r="J22" s="79">
        <f t="shared" si="0"/>
        <v>0</v>
      </c>
      <c r="K22" s="12"/>
      <c r="L22" s="61">
        <f t="shared" si="1"/>
        <v>0</v>
      </c>
      <c r="M22" s="13"/>
    </row>
    <row r="23" spans="1:13" x14ac:dyDescent="0.3">
      <c r="A23" s="15"/>
      <c r="B23" s="50"/>
      <c r="C23" s="17"/>
      <c r="D23" s="88"/>
      <c r="E23" s="108"/>
      <c r="F23" s="2"/>
      <c r="G23" s="108"/>
      <c r="H23" s="88"/>
      <c r="I23" s="17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50"/>
      <c r="C24" s="17"/>
      <c r="D24" s="88"/>
      <c r="E24" s="108"/>
      <c r="F24" s="2"/>
      <c r="G24" s="108"/>
      <c r="H24" s="88"/>
      <c r="I24" s="17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50"/>
      <c r="C25" s="17"/>
      <c r="D25" s="88"/>
      <c r="E25" s="108"/>
      <c r="F25" s="2"/>
      <c r="G25" s="108"/>
      <c r="H25" s="88"/>
      <c r="I25" s="17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17"/>
      <c r="C26" s="17"/>
      <c r="D26" s="90"/>
      <c r="E26" s="108"/>
      <c r="F26" s="25"/>
      <c r="G26" s="108"/>
      <c r="H26" s="90"/>
      <c r="I26" s="17"/>
      <c r="J26" s="58"/>
      <c r="K26" s="12"/>
      <c r="L26" s="62"/>
      <c r="M26" s="13"/>
    </row>
    <row r="27" spans="1:13" x14ac:dyDescent="0.3">
      <c r="A27" s="15"/>
      <c r="B27" s="16" t="s">
        <v>76</v>
      </c>
      <c r="C27" s="17"/>
      <c r="D27" s="90"/>
      <c r="E27" s="108"/>
      <c r="F27" s="25"/>
      <c r="G27" s="108"/>
      <c r="H27" s="90"/>
      <c r="I27" s="17"/>
      <c r="J27" s="76">
        <f t="shared" si="0"/>
        <v>32864</v>
      </c>
      <c r="K27" s="43"/>
      <c r="L27" s="78">
        <f>SUM(L28:L33)</f>
        <v>20.54</v>
      </c>
      <c r="M27" s="13"/>
    </row>
    <row r="28" spans="1:13" x14ac:dyDescent="0.3">
      <c r="A28" s="15"/>
      <c r="B28" s="50" t="s">
        <v>71</v>
      </c>
      <c r="C28" s="17"/>
      <c r="D28" s="88">
        <v>16.399999999999999</v>
      </c>
      <c r="E28" s="108"/>
      <c r="F28" s="2" t="s">
        <v>64</v>
      </c>
      <c r="G28" s="108"/>
      <c r="H28" s="96">
        <v>0.85</v>
      </c>
      <c r="I28" s="17"/>
      <c r="J28" s="79">
        <f t="shared" si="0"/>
        <v>22303.999999999996</v>
      </c>
      <c r="K28" s="12"/>
      <c r="L28" s="61">
        <f t="shared" ref="L28:L33" si="2">D28*H28</f>
        <v>13.939999999999998</v>
      </c>
      <c r="M28" s="13"/>
    </row>
    <row r="29" spans="1:13" x14ac:dyDescent="0.3">
      <c r="A29" s="15"/>
      <c r="B29" s="50" t="s">
        <v>72</v>
      </c>
      <c r="C29" s="17"/>
      <c r="D29" s="88">
        <v>1.2</v>
      </c>
      <c r="E29" s="108"/>
      <c r="F29" s="2" t="s">
        <v>65</v>
      </c>
      <c r="G29" s="108"/>
      <c r="H29" s="96">
        <v>5.5</v>
      </c>
      <c r="I29" s="17"/>
      <c r="J29" s="79">
        <f t="shared" si="0"/>
        <v>10560</v>
      </c>
      <c r="K29" s="12"/>
      <c r="L29" s="61">
        <f t="shared" si="2"/>
        <v>6.6</v>
      </c>
      <c r="M29" s="13"/>
    </row>
    <row r="30" spans="1:13" x14ac:dyDescent="0.3">
      <c r="A30" s="15"/>
      <c r="B30" s="50"/>
      <c r="C30" s="17"/>
      <c r="D30" s="88"/>
      <c r="E30" s="108"/>
      <c r="F30" s="2"/>
      <c r="G30" s="108"/>
      <c r="H30" s="96"/>
      <c r="I30" s="17"/>
      <c r="J30" s="79">
        <f t="shared" si="0"/>
        <v>0</v>
      </c>
      <c r="K30" s="12"/>
      <c r="L30" s="61">
        <f t="shared" si="2"/>
        <v>0</v>
      </c>
      <c r="M30" s="13"/>
    </row>
    <row r="31" spans="1:13" x14ac:dyDescent="0.3">
      <c r="A31" s="15"/>
      <c r="B31" s="50"/>
      <c r="C31" s="17"/>
      <c r="D31" s="100"/>
      <c r="E31" s="98"/>
      <c r="F31" s="99"/>
      <c r="G31" s="98"/>
      <c r="H31" s="100"/>
      <c r="I31" s="17"/>
      <c r="J31" s="79">
        <f t="shared" si="0"/>
        <v>0</v>
      </c>
      <c r="K31" s="12"/>
      <c r="L31" s="61">
        <f t="shared" si="2"/>
        <v>0</v>
      </c>
      <c r="M31" s="13"/>
    </row>
    <row r="32" spans="1:13" x14ac:dyDescent="0.3">
      <c r="A32" s="15"/>
      <c r="B32" s="50"/>
      <c r="C32" s="17"/>
      <c r="D32" s="100"/>
      <c r="E32" s="98"/>
      <c r="F32" s="99"/>
      <c r="G32" s="98"/>
      <c r="H32" s="100"/>
      <c r="I32" s="17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50"/>
      <c r="C33" s="17"/>
      <c r="D33" s="100"/>
      <c r="E33" s="98"/>
      <c r="F33" s="99"/>
      <c r="G33" s="98"/>
      <c r="H33" s="100"/>
      <c r="I33" s="17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7"/>
      <c r="C34" s="17"/>
      <c r="D34" s="103"/>
      <c r="E34" s="98"/>
      <c r="F34" s="104"/>
      <c r="G34" s="98"/>
      <c r="H34" s="103"/>
      <c r="I34" s="17"/>
      <c r="J34" s="58"/>
      <c r="K34" s="12"/>
      <c r="L34" s="62"/>
      <c r="M34" s="13"/>
    </row>
    <row r="35" spans="1:13" x14ac:dyDescent="0.3">
      <c r="A35" s="15"/>
      <c r="B35" s="16" t="s">
        <v>77</v>
      </c>
      <c r="C35" s="17"/>
      <c r="D35" s="103"/>
      <c r="E35" s="98"/>
      <c r="F35" s="104"/>
      <c r="G35" s="98"/>
      <c r="H35" s="103"/>
      <c r="I35" s="17"/>
      <c r="J35" s="76">
        <f t="shared" si="0"/>
        <v>93520</v>
      </c>
      <c r="K35" s="43"/>
      <c r="L35" s="78">
        <f>SUM(L36:L40)</f>
        <v>58.45</v>
      </c>
      <c r="M35" s="13"/>
    </row>
    <row r="36" spans="1:13" x14ac:dyDescent="0.3">
      <c r="A36" s="15"/>
      <c r="B36" s="50" t="s">
        <v>67</v>
      </c>
      <c r="C36" s="17"/>
      <c r="D36" s="88">
        <v>2</v>
      </c>
      <c r="E36" s="106"/>
      <c r="F36" s="2" t="s">
        <v>42</v>
      </c>
      <c r="G36" s="98"/>
      <c r="H36" s="96">
        <v>7.35</v>
      </c>
      <c r="I36" s="17"/>
      <c r="J36" s="79">
        <f t="shared" si="0"/>
        <v>23520</v>
      </c>
      <c r="K36" s="12"/>
      <c r="L36" s="61">
        <f>D36*H36</f>
        <v>14.7</v>
      </c>
      <c r="M36" s="13"/>
    </row>
    <row r="37" spans="1:13" x14ac:dyDescent="0.3">
      <c r="A37" s="15"/>
      <c r="B37" s="50" t="s">
        <v>68</v>
      </c>
      <c r="C37" s="17"/>
      <c r="D37" s="96">
        <v>125</v>
      </c>
      <c r="E37" s="107"/>
      <c r="F37" s="2" t="s">
        <v>37</v>
      </c>
      <c r="G37" s="107"/>
      <c r="H37" s="96">
        <v>0.35</v>
      </c>
      <c r="I37" s="17"/>
      <c r="J37" s="79">
        <f t="shared" si="0"/>
        <v>70000</v>
      </c>
      <c r="K37" s="12"/>
      <c r="L37" s="61">
        <f>D37*H37</f>
        <v>43.75</v>
      </c>
      <c r="M37" s="13"/>
    </row>
    <row r="38" spans="1:13" x14ac:dyDescent="0.3">
      <c r="A38" s="15"/>
      <c r="B38" s="50"/>
      <c r="C38" s="17"/>
      <c r="D38" s="100"/>
      <c r="E38" s="98"/>
      <c r="F38" s="99"/>
      <c r="G38" s="98"/>
      <c r="H38" s="100"/>
      <c r="I38" s="17"/>
      <c r="J38" s="79">
        <f t="shared" si="0"/>
        <v>0</v>
      </c>
      <c r="K38" s="12"/>
      <c r="L38" s="61">
        <f>D38*H38</f>
        <v>0</v>
      </c>
      <c r="M38" s="13"/>
    </row>
    <row r="39" spans="1:13" x14ac:dyDescent="0.3">
      <c r="A39" s="15"/>
      <c r="B39" s="50"/>
      <c r="C39" s="17"/>
      <c r="D39" s="100"/>
      <c r="E39" s="98"/>
      <c r="F39" s="99"/>
      <c r="G39" s="98"/>
      <c r="H39" s="100"/>
      <c r="I39" s="17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50"/>
      <c r="C40" s="17"/>
      <c r="D40" s="100"/>
      <c r="E40" s="98"/>
      <c r="F40" s="99"/>
      <c r="G40" s="98"/>
      <c r="H40" s="100"/>
      <c r="I40" s="17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110"/>
      <c r="C41" s="110"/>
      <c r="D41" s="103"/>
      <c r="E41" s="98"/>
      <c r="F41" s="104"/>
      <c r="G41" s="98"/>
      <c r="H41" s="103"/>
      <c r="I41" s="110"/>
      <c r="J41" s="58"/>
      <c r="K41" s="12"/>
      <c r="L41" s="62"/>
      <c r="M41" s="13"/>
    </row>
    <row r="42" spans="1:13" x14ac:dyDescent="0.3">
      <c r="A42" s="15"/>
      <c r="B42" s="16" t="s">
        <v>92</v>
      </c>
      <c r="C42" s="110"/>
      <c r="D42" s="103"/>
      <c r="E42" s="98"/>
      <c r="F42" s="104"/>
      <c r="G42" s="98"/>
      <c r="H42" s="103"/>
      <c r="I42" s="110"/>
      <c r="J42" s="76">
        <f t="shared" ref="J42:J45" si="3">L42*$L$1</f>
        <v>105792</v>
      </c>
      <c r="K42" s="78"/>
      <c r="L42" s="78">
        <f>SUM(L43:L45)</f>
        <v>66.12</v>
      </c>
      <c r="M42" s="13"/>
    </row>
    <row r="43" spans="1:13" x14ac:dyDescent="0.3">
      <c r="A43" s="15"/>
      <c r="B43" s="109" t="s">
        <v>93</v>
      </c>
      <c r="C43" s="110"/>
      <c r="D43" s="88">
        <v>19</v>
      </c>
      <c r="E43" s="110"/>
      <c r="F43" s="2" t="s">
        <v>96</v>
      </c>
      <c r="G43" s="98"/>
      <c r="H43" s="96">
        <v>1.93</v>
      </c>
      <c r="I43" s="110"/>
      <c r="J43" s="79">
        <f t="shared" si="3"/>
        <v>58672</v>
      </c>
      <c r="K43" s="12"/>
      <c r="L43" s="61">
        <f>D43*H43</f>
        <v>36.67</v>
      </c>
      <c r="M43" s="13"/>
    </row>
    <row r="44" spans="1:13" x14ac:dyDescent="0.3">
      <c r="A44" s="15"/>
      <c r="B44" s="109" t="s">
        <v>94</v>
      </c>
      <c r="C44" s="110"/>
      <c r="D44" s="88">
        <v>1</v>
      </c>
      <c r="E44" s="110"/>
      <c r="F44" s="2" t="s">
        <v>97</v>
      </c>
      <c r="G44" s="98"/>
      <c r="H44" s="96">
        <v>19</v>
      </c>
      <c r="I44" s="110"/>
      <c r="J44" s="79">
        <f t="shared" si="3"/>
        <v>30400</v>
      </c>
      <c r="K44" s="12"/>
      <c r="L44" s="61">
        <f>D44*H44</f>
        <v>19</v>
      </c>
      <c r="M44" s="13"/>
    </row>
    <row r="45" spans="1:13" x14ac:dyDescent="0.3">
      <c r="A45" s="15"/>
      <c r="B45" s="109" t="s">
        <v>95</v>
      </c>
      <c r="C45" s="110"/>
      <c r="D45" s="88">
        <v>19</v>
      </c>
      <c r="E45" s="110"/>
      <c r="F45" s="2" t="s">
        <v>96</v>
      </c>
      <c r="G45" s="98"/>
      <c r="H45" s="96">
        <v>0.55000000000000004</v>
      </c>
      <c r="I45" s="110"/>
      <c r="J45" s="79">
        <f t="shared" si="3"/>
        <v>16720</v>
      </c>
      <c r="K45" s="12"/>
      <c r="L45" s="61">
        <f>D45*H45</f>
        <v>10.450000000000001</v>
      </c>
      <c r="M45" s="13"/>
    </row>
    <row r="46" spans="1:13" ht="7.5" customHeight="1" x14ac:dyDescent="0.3">
      <c r="A46" s="15"/>
      <c r="B46" s="17"/>
      <c r="C46" s="17"/>
      <c r="D46" s="103"/>
      <c r="E46" s="98"/>
      <c r="F46" s="104"/>
      <c r="G46" s="98"/>
      <c r="H46" s="103"/>
      <c r="I46" s="17"/>
      <c r="J46" s="58"/>
      <c r="K46" s="12"/>
      <c r="L46" s="62"/>
      <c r="M46" s="13"/>
    </row>
    <row r="47" spans="1:13" x14ac:dyDescent="0.3">
      <c r="A47" s="15"/>
      <c r="B47" s="16" t="s">
        <v>20</v>
      </c>
      <c r="C47" s="17"/>
      <c r="D47" s="103"/>
      <c r="E47" s="98"/>
      <c r="F47" s="104"/>
      <c r="G47" s="98"/>
      <c r="H47" s="103"/>
      <c r="I47" s="17"/>
      <c r="J47" s="76">
        <f t="shared" si="0"/>
        <v>58844.799999999996</v>
      </c>
      <c r="K47" s="43"/>
      <c r="L47" s="78">
        <f>SUM(L48:L52)</f>
        <v>36.777999999999999</v>
      </c>
      <c r="M47" s="13"/>
    </row>
    <row r="48" spans="1:13" x14ac:dyDescent="0.3">
      <c r="A48" s="15"/>
      <c r="B48" s="50" t="s">
        <v>43</v>
      </c>
      <c r="C48" s="17"/>
      <c r="D48" s="88">
        <v>2.88</v>
      </c>
      <c r="E48" s="106"/>
      <c r="F48" s="2" t="s">
        <v>48</v>
      </c>
      <c r="G48" s="98"/>
      <c r="H48" s="96">
        <v>3.15</v>
      </c>
      <c r="I48" s="17"/>
      <c r="J48" s="79">
        <f t="shared" si="0"/>
        <v>14515.199999999999</v>
      </c>
      <c r="K48" s="12"/>
      <c r="L48" s="61">
        <f>D48*H48</f>
        <v>9.0719999999999992</v>
      </c>
      <c r="M48" s="13"/>
    </row>
    <row r="49" spans="1:15" x14ac:dyDescent="0.3">
      <c r="A49" s="15"/>
      <c r="B49" s="50" t="s">
        <v>44</v>
      </c>
      <c r="C49" s="17"/>
      <c r="D49" s="88">
        <v>4.18</v>
      </c>
      <c r="E49" s="106"/>
      <c r="F49" s="2" t="s">
        <v>48</v>
      </c>
      <c r="G49" s="98"/>
      <c r="H49" s="96">
        <v>2.9</v>
      </c>
      <c r="I49" s="17"/>
      <c r="J49" s="79">
        <f t="shared" si="0"/>
        <v>19395.199999999997</v>
      </c>
      <c r="K49" s="12"/>
      <c r="L49" s="61">
        <f>D49*H49</f>
        <v>12.121999999999998</v>
      </c>
      <c r="M49" s="13"/>
    </row>
    <row r="50" spans="1:15" x14ac:dyDescent="0.3">
      <c r="A50" s="15"/>
      <c r="B50" s="50" t="s">
        <v>45</v>
      </c>
      <c r="C50" s="17"/>
      <c r="D50" s="88">
        <v>0.16</v>
      </c>
      <c r="E50" s="106"/>
      <c r="F50" s="2" t="s">
        <v>48</v>
      </c>
      <c r="G50" s="98"/>
      <c r="H50" s="96">
        <v>3.4</v>
      </c>
      <c r="I50" s="17"/>
      <c r="J50" s="79">
        <f t="shared" si="0"/>
        <v>870.40000000000009</v>
      </c>
      <c r="K50" s="12"/>
      <c r="L50" s="61">
        <f>D50*H50</f>
        <v>0.54400000000000004</v>
      </c>
      <c r="M50" s="13"/>
    </row>
    <row r="51" spans="1:15" x14ac:dyDescent="0.3">
      <c r="A51" s="15"/>
      <c r="B51" s="80" t="s">
        <v>46</v>
      </c>
      <c r="C51" s="81"/>
      <c r="D51" s="88">
        <v>1</v>
      </c>
      <c r="E51" s="106"/>
      <c r="F51" s="2" t="s">
        <v>49</v>
      </c>
      <c r="G51" s="98"/>
      <c r="H51" s="96">
        <v>3.26</v>
      </c>
      <c r="I51" s="81"/>
      <c r="J51" s="79">
        <f>L51*$L$1</f>
        <v>5216</v>
      </c>
      <c r="K51" s="12"/>
      <c r="L51" s="61">
        <f>D51*H51</f>
        <v>3.26</v>
      </c>
      <c r="M51" s="13"/>
    </row>
    <row r="52" spans="1:15" x14ac:dyDescent="0.3">
      <c r="A52" s="15"/>
      <c r="B52" s="50" t="s">
        <v>47</v>
      </c>
      <c r="C52" s="17"/>
      <c r="D52" s="88">
        <v>1</v>
      </c>
      <c r="E52" s="106"/>
      <c r="F52" s="2" t="s">
        <v>49</v>
      </c>
      <c r="G52" s="98"/>
      <c r="H52" s="96">
        <v>11.78</v>
      </c>
      <c r="I52" s="17"/>
      <c r="J52" s="79">
        <f t="shared" si="0"/>
        <v>18848</v>
      </c>
      <c r="K52" s="12"/>
      <c r="L52" s="61">
        <f>D52*H52</f>
        <v>11.78</v>
      </c>
      <c r="M52" s="13"/>
    </row>
    <row r="53" spans="1:15" ht="7.5" customHeight="1" x14ac:dyDescent="0.3">
      <c r="A53" s="15"/>
      <c r="B53" s="32"/>
      <c r="C53" s="17"/>
      <c r="D53" s="101"/>
      <c r="E53" s="98"/>
      <c r="F53" s="102"/>
      <c r="G53" s="98"/>
      <c r="H53" s="101"/>
      <c r="I53" s="17"/>
      <c r="J53" s="58"/>
      <c r="K53" s="12"/>
      <c r="L53" s="62"/>
      <c r="M53" s="13"/>
    </row>
    <row r="54" spans="1:15" x14ac:dyDescent="0.3">
      <c r="A54" s="15"/>
      <c r="B54" s="16" t="s">
        <v>19</v>
      </c>
      <c r="C54" s="17"/>
      <c r="D54" s="103"/>
      <c r="E54" s="98"/>
      <c r="F54" s="104"/>
      <c r="G54" s="98"/>
      <c r="H54" s="103"/>
      <c r="I54" s="17"/>
      <c r="J54" s="76">
        <f t="shared" si="0"/>
        <v>93074.400000000009</v>
      </c>
      <c r="K54" s="43"/>
      <c r="L54" s="78">
        <f>SUM(L55:L57)</f>
        <v>58.171500000000002</v>
      </c>
      <c r="M54" s="13"/>
    </row>
    <row r="55" spans="1:15" x14ac:dyDescent="0.3">
      <c r="A55" s="15"/>
      <c r="B55" s="50" t="s">
        <v>50</v>
      </c>
      <c r="C55" s="17"/>
      <c r="D55" s="88">
        <v>1.607</v>
      </c>
      <c r="E55" s="106"/>
      <c r="F55" s="2" t="s">
        <v>51</v>
      </c>
      <c r="G55" s="106"/>
      <c r="H55" s="96">
        <v>22.5</v>
      </c>
      <c r="I55" s="17"/>
      <c r="J55" s="79">
        <f t="shared" si="0"/>
        <v>57852</v>
      </c>
      <c r="K55" s="12"/>
      <c r="L55" s="61">
        <f>D55*H55</f>
        <v>36.157499999999999</v>
      </c>
      <c r="M55" s="13"/>
    </row>
    <row r="56" spans="1:15" x14ac:dyDescent="0.3">
      <c r="A56" s="15"/>
      <c r="B56" s="50" t="s">
        <v>66</v>
      </c>
      <c r="C56" s="17"/>
      <c r="D56" s="88">
        <v>0.28000000000000003</v>
      </c>
      <c r="E56" s="106"/>
      <c r="F56" s="2" t="s">
        <v>51</v>
      </c>
      <c r="G56" s="106"/>
      <c r="H56" s="96">
        <v>17.55</v>
      </c>
      <c r="I56" s="17"/>
      <c r="J56" s="79">
        <f t="shared" si="0"/>
        <v>7862.4000000000005</v>
      </c>
      <c r="K56" s="12"/>
      <c r="L56" s="61">
        <f>D56*H56</f>
        <v>4.9140000000000006</v>
      </c>
      <c r="M56" s="13"/>
    </row>
    <row r="57" spans="1:15" x14ac:dyDescent="0.3">
      <c r="A57" s="15"/>
      <c r="B57" s="50" t="s">
        <v>91</v>
      </c>
      <c r="C57" s="17"/>
      <c r="D57" s="88">
        <v>0.76</v>
      </c>
      <c r="E57" s="110"/>
      <c r="F57" s="2" t="s">
        <v>51</v>
      </c>
      <c r="G57" s="110"/>
      <c r="H57" s="88">
        <v>22.5</v>
      </c>
      <c r="I57" s="17"/>
      <c r="J57" s="79">
        <f t="shared" si="0"/>
        <v>27360.000000000004</v>
      </c>
      <c r="K57" s="12"/>
      <c r="L57" s="61">
        <f>D57*H57</f>
        <v>17.100000000000001</v>
      </c>
      <c r="M57" s="13"/>
    </row>
    <row r="58" spans="1:15" ht="7.5" customHeight="1" x14ac:dyDescent="0.3">
      <c r="A58" s="15"/>
      <c r="B58" s="32"/>
      <c r="C58" s="17"/>
      <c r="D58" s="101"/>
      <c r="E58" s="98"/>
      <c r="F58" s="102"/>
      <c r="G58" s="98"/>
      <c r="H58" s="101"/>
      <c r="I58" s="17"/>
      <c r="J58" s="58"/>
      <c r="K58" s="12"/>
      <c r="L58" s="62"/>
      <c r="M58" s="13"/>
    </row>
    <row r="59" spans="1:15" x14ac:dyDescent="0.3">
      <c r="A59" s="15"/>
      <c r="B59" s="16" t="s">
        <v>18</v>
      </c>
      <c r="C59" s="17"/>
      <c r="D59" s="103"/>
      <c r="E59" s="98"/>
      <c r="F59" s="104"/>
      <c r="G59" s="98"/>
      <c r="H59" s="103"/>
      <c r="I59" s="17"/>
      <c r="J59" s="76">
        <f t="shared" si="0"/>
        <v>32000</v>
      </c>
      <c r="K59" s="43"/>
      <c r="L59" s="78">
        <f>SUM(L60:L62)</f>
        <v>20</v>
      </c>
      <c r="M59" s="13"/>
    </row>
    <row r="60" spans="1:15" x14ac:dyDescent="0.3">
      <c r="A60" s="15"/>
      <c r="B60" s="50" t="s">
        <v>58</v>
      </c>
      <c r="C60" s="17"/>
      <c r="D60" s="88">
        <v>1</v>
      </c>
      <c r="E60" s="106"/>
      <c r="F60" s="2" t="s">
        <v>42</v>
      </c>
      <c r="G60" s="98"/>
      <c r="H60" s="96">
        <v>20</v>
      </c>
      <c r="I60" s="17"/>
      <c r="J60" s="79">
        <f t="shared" si="0"/>
        <v>32000</v>
      </c>
      <c r="K60" s="12"/>
      <c r="L60" s="61">
        <f>D60*H60</f>
        <v>20</v>
      </c>
      <c r="M60" s="13"/>
    </row>
    <row r="61" spans="1:15" x14ac:dyDescent="0.3">
      <c r="A61" s="15"/>
      <c r="B61" s="50"/>
      <c r="C61" s="17"/>
      <c r="D61" s="100"/>
      <c r="E61" s="98"/>
      <c r="F61" s="99"/>
      <c r="G61" s="98"/>
      <c r="H61" s="100"/>
      <c r="I61" s="17"/>
      <c r="J61" s="79">
        <f t="shared" si="0"/>
        <v>0</v>
      </c>
      <c r="K61" s="12"/>
      <c r="L61" s="61">
        <f>D61*H61</f>
        <v>0</v>
      </c>
      <c r="M61" s="13"/>
    </row>
    <row r="62" spans="1:15" x14ac:dyDescent="0.3">
      <c r="A62" s="15"/>
      <c r="B62" s="50"/>
      <c r="C62" s="17"/>
      <c r="D62" s="100"/>
      <c r="E62" s="98"/>
      <c r="F62" s="99"/>
      <c r="G62" s="98"/>
      <c r="H62" s="100"/>
      <c r="I62" s="17"/>
      <c r="J62" s="79">
        <f t="shared" si="0"/>
        <v>0</v>
      </c>
      <c r="K62" s="12"/>
      <c r="L62" s="61">
        <f>D62*H62</f>
        <v>0</v>
      </c>
      <c r="M62" s="13"/>
    </row>
    <row r="63" spans="1:15" ht="7.5" customHeight="1" x14ac:dyDescent="0.3">
      <c r="A63" s="15"/>
      <c r="B63" s="17"/>
      <c r="C63" s="17"/>
      <c r="D63" s="17"/>
      <c r="E63" s="17"/>
      <c r="F63" s="25"/>
      <c r="G63" s="17"/>
      <c r="H63" s="31"/>
      <c r="I63" s="17"/>
      <c r="J63" s="79"/>
      <c r="K63" s="12"/>
      <c r="L63" s="62"/>
      <c r="M63" s="13"/>
    </row>
    <row r="64" spans="1:15" x14ac:dyDescent="0.3">
      <c r="A64" s="15"/>
      <c r="B64" s="86" t="s">
        <v>74</v>
      </c>
      <c r="C64" s="87"/>
      <c r="D64" s="97">
        <v>7.0000000000000007E-2</v>
      </c>
      <c r="E64" s="17"/>
      <c r="F64" s="25"/>
      <c r="G64" s="17"/>
      <c r="H64" s="17"/>
      <c r="I64" s="17"/>
      <c r="J64" s="94">
        <f t="shared" si="0"/>
        <v>20896</v>
      </c>
      <c r="K64" s="12"/>
      <c r="L64" s="92">
        <v>13.06</v>
      </c>
      <c r="M64" s="13"/>
      <c r="O64" s="95"/>
    </row>
    <row r="65" spans="1:13" ht="7.5" customHeight="1" x14ac:dyDescent="0.3">
      <c r="A65" s="15"/>
      <c r="B65" s="17"/>
      <c r="C65" s="17"/>
      <c r="D65" s="17"/>
      <c r="E65" s="17"/>
      <c r="F65" s="25"/>
      <c r="G65" s="17"/>
      <c r="H65" s="17"/>
      <c r="I65" s="17"/>
      <c r="J65" s="58"/>
      <c r="K65" s="12"/>
      <c r="L65" s="62"/>
      <c r="M65" s="13"/>
    </row>
    <row r="66" spans="1:13" x14ac:dyDescent="0.3">
      <c r="A66" s="15"/>
      <c r="B66" s="16" t="s">
        <v>17</v>
      </c>
      <c r="C66" s="17"/>
      <c r="D66" s="17"/>
      <c r="E66" s="17"/>
      <c r="F66" s="25"/>
      <c r="G66" s="17"/>
      <c r="H66" s="17"/>
      <c r="I66" s="17"/>
      <c r="J66" s="73">
        <f t="shared" si="0"/>
        <v>610751.19999999995</v>
      </c>
      <c r="K66" s="43"/>
      <c r="L66" s="63">
        <f>L14+L18+L27+L35+L47+L54+L59+L64+L42</f>
        <v>381.71949999999998</v>
      </c>
      <c r="M66" s="13"/>
    </row>
    <row r="67" spans="1:13" x14ac:dyDescent="0.3">
      <c r="A67" s="15"/>
      <c r="B67" s="16" t="s">
        <v>16</v>
      </c>
      <c r="C67" s="17"/>
      <c r="D67" s="17"/>
      <c r="E67" s="17"/>
      <c r="F67" s="25"/>
      <c r="G67" s="17"/>
      <c r="H67" s="17"/>
      <c r="I67" s="17"/>
      <c r="J67" s="73">
        <f t="shared" si="0"/>
        <v>4886.0095999999994</v>
      </c>
      <c r="K67" s="43"/>
      <c r="L67" s="64">
        <f>L66/D7</f>
        <v>3.0537559999999999</v>
      </c>
      <c r="M67" s="13"/>
    </row>
    <row r="68" spans="1:13" ht="7.5" customHeight="1" x14ac:dyDescent="0.3">
      <c r="A68" s="15"/>
      <c r="B68" s="17"/>
      <c r="C68" s="17"/>
      <c r="D68" s="17"/>
      <c r="E68" s="17"/>
      <c r="F68" s="25"/>
      <c r="G68" s="17"/>
      <c r="H68" s="17"/>
      <c r="I68" s="17"/>
      <c r="J68" s="72"/>
      <c r="K68" s="12"/>
      <c r="L68" s="62"/>
      <c r="M68" s="13"/>
    </row>
    <row r="69" spans="1:13" ht="18" thickBot="1" x14ac:dyDescent="0.35">
      <c r="A69" s="15"/>
      <c r="B69" s="16" t="s">
        <v>59</v>
      </c>
      <c r="C69" s="16"/>
      <c r="D69" s="16"/>
      <c r="E69" s="16"/>
      <c r="F69" s="36"/>
      <c r="G69" s="16"/>
      <c r="H69" s="16"/>
      <c r="I69" s="16"/>
      <c r="J69" s="74">
        <f t="shared" si="0"/>
        <v>299248.80000000005</v>
      </c>
      <c r="K69" s="43"/>
      <c r="L69" s="65">
        <f>L10-L66</f>
        <v>187.03050000000002</v>
      </c>
      <c r="M69" s="13"/>
    </row>
    <row r="70" spans="1:13" ht="7.5" customHeight="1" thickTop="1" x14ac:dyDescent="0.3">
      <c r="A70" s="15"/>
      <c r="B70" s="17"/>
      <c r="C70" s="17"/>
      <c r="D70" s="17"/>
      <c r="E70" s="17"/>
      <c r="F70" s="25"/>
      <c r="G70" s="17"/>
      <c r="H70" s="17"/>
      <c r="I70" s="17"/>
      <c r="J70" s="58"/>
      <c r="K70" s="12"/>
      <c r="L70" s="62"/>
      <c r="M70" s="13"/>
    </row>
    <row r="71" spans="1:13" x14ac:dyDescent="0.3">
      <c r="A71" s="15"/>
      <c r="B71" s="21" t="s">
        <v>15</v>
      </c>
      <c r="C71" s="17"/>
      <c r="D71" s="17"/>
      <c r="E71" s="17"/>
      <c r="F71" s="25"/>
      <c r="G71" s="17"/>
      <c r="H71" s="17"/>
      <c r="I71" s="17"/>
      <c r="J71" s="58"/>
      <c r="K71" s="12"/>
      <c r="L71" s="66"/>
      <c r="M71" s="13"/>
    </row>
    <row r="72" spans="1:13" ht="18" customHeight="1" x14ac:dyDescent="0.3">
      <c r="A72" s="15"/>
      <c r="B72" s="172" t="s">
        <v>52</v>
      </c>
      <c r="C72" s="172"/>
      <c r="D72" s="172"/>
      <c r="E72" s="173"/>
      <c r="F72" s="173"/>
      <c r="G72" s="173"/>
      <c r="H72" s="173"/>
      <c r="I72" s="173"/>
      <c r="J72" s="93">
        <f>L72*$L$1</f>
        <v>16000</v>
      </c>
      <c r="K72" s="12"/>
      <c r="L72" s="91">
        <v>10</v>
      </c>
      <c r="M72" s="13"/>
    </row>
    <row r="73" spans="1:13" ht="18" customHeight="1" x14ac:dyDescent="0.3">
      <c r="A73" s="15"/>
      <c r="B73" s="176" t="s">
        <v>53</v>
      </c>
      <c r="C73" s="176"/>
      <c r="D73" s="176"/>
      <c r="E73" s="173"/>
      <c r="F73" s="173"/>
      <c r="G73" s="173"/>
      <c r="H73" s="173"/>
      <c r="I73" s="173"/>
      <c r="J73" s="93">
        <f t="shared" ref="J73:J78" si="4">L73*$L$1</f>
        <v>336000</v>
      </c>
      <c r="K73" s="12"/>
      <c r="L73" s="91">
        <v>210</v>
      </c>
      <c r="M73" s="13"/>
    </row>
    <row r="74" spans="1:13" ht="18" customHeight="1" x14ac:dyDescent="0.3">
      <c r="A74" s="15"/>
      <c r="B74" s="176" t="s">
        <v>54</v>
      </c>
      <c r="C74" s="176"/>
      <c r="D74" s="176"/>
      <c r="E74" s="173"/>
      <c r="F74" s="173"/>
      <c r="G74" s="173"/>
      <c r="H74" s="173"/>
      <c r="I74" s="173"/>
      <c r="J74" s="93">
        <f t="shared" si="4"/>
        <v>52800</v>
      </c>
      <c r="K74" s="12"/>
      <c r="L74" s="91">
        <v>33</v>
      </c>
      <c r="M74" s="13"/>
    </row>
    <row r="75" spans="1:13" ht="18" customHeight="1" x14ac:dyDescent="0.3">
      <c r="A75" s="15"/>
      <c r="B75" s="172" t="s">
        <v>55</v>
      </c>
      <c r="C75" s="172"/>
      <c r="D75" s="172"/>
      <c r="E75" s="173"/>
      <c r="F75" s="173"/>
      <c r="G75" s="173"/>
      <c r="H75" s="173"/>
      <c r="I75" s="173"/>
      <c r="J75" s="93">
        <f t="shared" si="4"/>
        <v>0</v>
      </c>
      <c r="K75" s="12"/>
      <c r="L75" s="105"/>
      <c r="M75" s="13"/>
    </row>
    <row r="76" spans="1:13" ht="18" customHeight="1" x14ac:dyDescent="0.3">
      <c r="A76" s="15"/>
      <c r="B76" s="172" t="s">
        <v>56</v>
      </c>
      <c r="C76" s="172"/>
      <c r="D76" s="172"/>
      <c r="E76" s="173"/>
      <c r="F76" s="173"/>
      <c r="G76" s="173"/>
      <c r="H76" s="173"/>
      <c r="I76" s="173"/>
      <c r="J76" s="93">
        <f t="shared" si="4"/>
        <v>2128</v>
      </c>
      <c r="K76" s="12"/>
      <c r="L76" s="91">
        <v>1.33</v>
      </c>
      <c r="M76" s="13"/>
    </row>
    <row r="77" spans="1:13" ht="18" customHeight="1" x14ac:dyDescent="0.3">
      <c r="A77" s="15"/>
      <c r="B77" s="172" t="s">
        <v>57</v>
      </c>
      <c r="C77" s="172"/>
      <c r="D77" s="172"/>
      <c r="E77" s="173"/>
      <c r="F77" s="173"/>
      <c r="G77" s="173"/>
      <c r="H77" s="173"/>
      <c r="I77" s="173"/>
      <c r="J77" s="93">
        <f t="shared" si="4"/>
        <v>0</v>
      </c>
      <c r="K77" s="12"/>
      <c r="L77" s="105"/>
      <c r="M77" s="13"/>
    </row>
    <row r="78" spans="1:13" ht="18" customHeight="1" x14ac:dyDescent="0.3">
      <c r="A78" s="15"/>
      <c r="B78" s="172" t="s">
        <v>61</v>
      </c>
      <c r="C78" s="172"/>
      <c r="D78" s="172"/>
      <c r="E78" s="173"/>
      <c r="F78" s="173"/>
      <c r="G78" s="173"/>
      <c r="H78" s="173"/>
      <c r="I78" s="173"/>
      <c r="J78" s="93">
        <f t="shared" si="4"/>
        <v>86544</v>
      </c>
      <c r="K78" s="12"/>
      <c r="L78" s="91">
        <v>54.09</v>
      </c>
      <c r="M78" s="13"/>
    </row>
    <row r="79" spans="1:13" ht="7.5" customHeight="1" x14ac:dyDescent="0.3">
      <c r="A79" s="15"/>
      <c r="B79" s="17"/>
      <c r="C79" s="17"/>
      <c r="D79" s="17"/>
      <c r="E79" s="17"/>
      <c r="F79" s="25"/>
      <c r="G79" s="17"/>
      <c r="H79" s="17"/>
      <c r="I79" s="17"/>
      <c r="J79" s="58"/>
      <c r="K79" s="12"/>
      <c r="L79" s="62"/>
      <c r="M79" s="13"/>
    </row>
    <row r="80" spans="1:13" x14ac:dyDescent="0.3">
      <c r="A80" s="15"/>
      <c r="B80" s="16" t="s">
        <v>14</v>
      </c>
      <c r="C80" s="17"/>
      <c r="D80" s="17"/>
      <c r="E80" s="17"/>
      <c r="F80" s="25"/>
      <c r="G80" s="17"/>
      <c r="H80" s="17"/>
      <c r="I80" s="17"/>
      <c r="J80" s="73">
        <f t="shared" ref="J80:J86" si="5">L80*$L$1</f>
        <v>493472</v>
      </c>
      <c r="K80" s="43"/>
      <c r="L80" s="63">
        <f>SUM(L71:L78)</f>
        <v>308.42</v>
      </c>
      <c r="M80" s="13"/>
    </row>
    <row r="81" spans="1:26" x14ac:dyDescent="0.3">
      <c r="A81" s="15"/>
      <c r="B81" s="16" t="s">
        <v>13</v>
      </c>
      <c r="C81" s="17"/>
      <c r="D81" s="17"/>
      <c r="E81" s="17"/>
      <c r="F81" s="25"/>
      <c r="G81" s="17"/>
      <c r="H81" s="17"/>
      <c r="I81" s="17"/>
      <c r="J81" s="73">
        <f t="shared" si="5"/>
        <v>3947.7760000000003</v>
      </c>
      <c r="K81" s="43"/>
      <c r="L81" s="64">
        <f>L80/D7</f>
        <v>2.4673600000000002</v>
      </c>
      <c r="M81" s="13"/>
    </row>
    <row r="82" spans="1:26" x14ac:dyDescent="0.3">
      <c r="A82" s="15"/>
      <c r="B82" s="17"/>
      <c r="C82" s="17"/>
      <c r="D82" s="17"/>
      <c r="E82" s="17"/>
      <c r="F82" s="25"/>
      <c r="G82" s="17"/>
      <c r="H82" s="17"/>
      <c r="I82" s="17"/>
      <c r="J82" s="58"/>
      <c r="K82" s="12"/>
      <c r="L82" s="62"/>
      <c r="M82" s="13"/>
    </row>
    <row r="83" spans="1:26" x14ac:dyDescent="0.3">
      <c r="A83" s="15"/>
      <c r="B83" s="16" t="s">
        <v>12</v>
      </c>
      <c r="C83" s="17"/>
      <c r="D83" s="17"/>
      <c r="E83" s="17"/>
      <c r="F83" s="25"/>
      <c r="G83" s="17"/>
      <c r="H83" s="17"/>
      <c r="I83" s="17"/>
      <c r="J83" s="73">
        <f t="shared" si="5"/>
        <v>1104223.2</v>
      </c>
      <c r="K83" s="43"/>
      <c r="L83" s="63">
        <f>L66+L80</f>
        <v>690.1395</v>
      </c>
      <c r="M83" s="13"/>
    </row>
    <row r="84" spans="1:26" x14ac:dyDescent="0.3">
      <c r="A84" s="15"/>
      <c r="B84" s="16" t="s">
        <v>11</v>
      </c>
      <c r="C84" s="17"/>
      <c r="D84" s="17"/>
      <c r="E84" s="17"/>
      <c r="F84" s="25"/>
      <c r="G84" s="17"/>
      <c r="H84" s="17"/>
      <c r="I84" s="17"/>
      <c r="J84" s="73">
        <f t="shared" si="5"/>
        <v>8833.7856000000011</v>
      </c>
      <c r="K84" s="43"/>
      <c r="L84" s="64">
        <f>L83/D7</f>
        <v>5.5211160000000001</v>
      </c>
      <c r="M84" s="13"/>
    </row>
    <row r="85" spans="1:26" x14ac:dyDescent="0.3">
      <c r="A85" s="15"/>
      <c r="B85" s="17"/>
      <c r="C85" s="17"/>
      <c r="D85" s="17"/>
      <c r="E85" s="17"/>
      <c r="F85" s="25"/>
      <c r="G85" s="17"/>
      <c r="H85" s="17"/>
      <c r="I85" s="17"/>
      <c r="J85" s="72"/>
      <c r="K85" s="12"/>
      <c r="L85" s="62"/>
      <c r="M85" s="13"/>
    </row>
    <row r="86" spans="1:26" ht="18" thickBot="1" x14ac:dyDescent="0.35">
      <c r="A86" s="15"/>
      <c r="B86" s="16" t="s">
        <v>10</v>
      </c>
      <c r="C86" s="16"/>
      <c r="D86" s="16"/>
      <c r="E86" s="16"/>
      <c r="F86" s="36"/>
      <c r="G86" s="16"/>
      <c r="H86" s="16"/>
      <c r="I86" s="16"/>
      <c r="J86" s="74">
        <f t="shared" si="5"/>
        <v>-194223.2</v>
      </c>
      <c r="K86" s="43"/>
      <c r="L86" s="65">
        <f>L10-L83</f>
        <v>-121.3895</v>
      </c>
      <c r="M86" s="13"/>
    </row>
    <row r="87" spans="1:26" ht="18" thickTop="1" x14ac:dyDescent="0.3">
      <c r="A87" s="15"/>
      <c r="B87" s="17"/>
      <c r="C87" s="17"/>
      <c r="D87" s="17"/>
      <c r="E87" s="17"/>
      <c r="F87" s="25"/>
      <c r="G87" s="17"/>
      <c r="H87" s="17"/>
      <c r="I87" s="17"/>
      <c r="J87" s="58"/>
      <c r="K87" s="12"/>
      <c r="L87" s="58"/>
      <c r="M87" s="13"/>
    </row>
    <row r="88" spans="1:26" x14ac:dyDescent="0.3">
      <c r="A88" s="15"/>
      <c r="B88" s="17" t="s">
        <v>9</v>
      </c>
      <c r="C88" s="17"/>
      <c r="D88" s="17"/>
      <c r="E88" s="17"/>
      <c r="F88" s="25"/>
      <c r="G88" s="17"/>
      <c r="H88" s="17"/>
      <c r="I88" s="17"/>
      <c r="J88" s="67"/>
      <c r="K88" s="17"/>
      <c r="L88" s="67"/>
      <c r="M88" s="23"/>
    </row>
    <row r="89" spans="1:26" s="3" customFormat="1" x14ac:dyDescent="0.3">
      <c r="A89" s="29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3">
      <c r="A90" s="29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3">
      <c r="A91" s="29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3">
      <c r="A92" s="29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3">
      <c r="A93" s="29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x14ac:dyDescent="0.3">
      <c r="A94" s="15"/>
      <c r="B94" s="17"/>
      <c r="C94" s="17"/>
      <c r="D94" s="17"/>
      <c r="E94" s="17"/>
      <c r="F94" s="25"/>
      <c r="G94" s="17"/>
      <c r="H94" s="17"/>
      <c r="I94" s="17"/>
      <c r="J94" s="67"/>
      <c r="K94" s="17"/>
      <c r="L94" s="67"/>
      <c r="M94" s="23"/>
    </row>
    <row r="95" spans="1:26" x14ac:dyDescent="0.3">
      <c r="A95" s="15"/>
      <c r="B95" s="21" t="s">
        <v>8</v>
      </c>
      <c r="C95" s="17"/>
      <c r="D95" s="22" t="s">
        <v>7</v>
      </c>
      <c r="E95" s="17"/>
      <c r="F95" s="25" t="s">
        <v>6</v>
      </c>
      <c r="G95" s="17"/>
      <c r="H95" s="22" t="s">
        <v>5</v>
      </c>
      <c r="I95" s="17"/>
      <c r="J95" s="67"/>
      <c r="K95" s="17"/>
      <c r="L95" s="67"/>
      <c r="M95" s="23"/>
    </row>
    <row r="96" spans="1:26" x14ac:dyDescent="0.3">
      <c r="A96" s="15"/>
      <c r="B96" s="17"/>
      <c r="C96" s="17"/>
      <c r="D96" s="9">
        <v>0.1</v>
      </c>
      <c r="E96" s="17"/>
      <c r="F96" s="25"/>
      <c r="G96" s="17"/>
      <c r="H96" s="9">
        <v>0.1</v>
      </c>
      <c r="I96" s="17"/>
      <c r="J96" s="67"/>
      <c r="K96" s="17"/>
      <c r="L96" s="67"/>
      <c r="M96" s="23"/>
    </row>
    <row r="97" spans="1:13" x14ac:dyDescent="0.3">
      <c r="A97" s="15"/>
      <c r="B97" s="17"/>
      <c r="C97" s="17"/>
      <c r="D97" s="52"/>
      <c r="E97" s="16"/>
      <c r="F97" s="35" t="s">
        <v>3</v>
      </c>
      <c r="G97" s="16"/>
      <c r="H97" s="52"/>
      <c r="I97" s="17"/>
      <c r="J97" s="67"/>
      <c r="K97" s="17"/>
      <c r="L97" s="67"/>
      <c r="M97" s="23"/>
    </row>
    <row r="98" spans="1:13" x14ac:dyDescent="0.3">
      <c r="A98" s="15"/>
      <c r="B98" s="24" t="s">
        <v>4</v>
      </c>
      <c r="C98" s="17"/>
      <c r="D98" s="52">
        <f>F98*(1-D96)</f>
        <v>112.5</v>
      </c>
      <c r="E98" s="16"/>
      <c r="F98" s="36">
        <f>D7</f>
        <v>125</v>
      </c>
      <c r="G98" s="16"/>
      <c r="H98" s="35">
        <f>F98*(1+H96)</f>
        <v>137.5</v>
      </c>
      <c r="I98" s="17"/>
      <c r="J98" s="67"/>
      <c r="K98" s="17"/>
      <c r="L98" s="67"/>
      <c r="M98" s="23"/>
    </row>
    <row r="99" spans="1:13" ht="4.5" customHeight="1" x14ac:dyDescent="0.3">
      <c r="A99" s="15"/>
      <c r="B99" s="17"/>
      <c r="C99" s="17"/>
      <c r="D99" s="17"/>
      <c r="E99" s="17"/>
      <c r="F99" s="25"/>
      <c r="G99" s="17"/>
      <c r="H99" s="17"/>
      <c r="I99" s="17"/>
      <c r="J99" s="67"/>
      <c r="K99" s="17"/>
      <c r="L99" s="67"/>
      <c r="M99" s="23"/>
    </row>
    <row r="100" spans="1:13" x14ac:dyDescent="0.3">
      <c r="A100" s="15"/>
      <c r="B100" s="17" t="s">
        <v>2</v>
      </c>
      <c r="C100" s="17"/>
      <c r="D100" s="26">
        <f>$L$66/D98</f>
        <v>3.393062222222222</v>
      </c>
      <c r="E100" s="17"/>
      <c r="F100" s="26">
        <f>$L$66/F98</f>
        <v>3.0537559999999999</v>
      </c>
      <c r="G100" s="17"/>
      <c r="H100" s="26">
        <f>$L$66/H98</f>
        <v>2.7761418181818183</v>
      </c>
      <c r="I100" s="17"/>
      <c r="J100" s="67"/>
      <c r="K100" s="17"/>
      <c r="L100" s="67"/>
      <c r="M100" s="23"/>
    </row>
    <row r="101" spans="1:13" ht="4.5" customHeight="1" x14ac:dyDescent="0.3">
      <c r="A101" s="15"/>
      <c r="B101" s="17"/>
      <c r="C101" s="17"/>
      <c r="D101" s="17"/>
      <c r="E101" s="17"/>
      <c r="F101" s="25"/>
      <c r="G101" s="17"/>
      <c r="H101" s="17"/>
      <c r="I101" s="17"/>
      <c r="J101" s="67"/>
      <c r="K101" s="17"/>
      <c r="L101" s="67"/>
      <c r="M101" s="23"/>
    </row>
    <row r="102" spans="1:13" x14ac:dyDescent="0.3">
      <c r="A102" s="15"/>
      <c r="B102" s="17" t="s">
        <v>1</v>
      </c>
      <c r="C102" s="17"/>
      <c r="D102" s="26">
        <f>$L$80/D98</f>
        <v>2.7415111111111115</v>
      </c>
      <c r="E102" s="17"/>
      <c r="F102" s="26">
        <f>$L$80/F98</f>
        <v>2.4673600000000002</v>
      </c>
      <c r="G102" s="17"/>
      <c r="H102" s="26">
        <f>$L$80/H98</f>
        <v>2.2430545454545454</v>
      </c>
      <c r="I102" s="17"/>
      <c r="J102" s="67"/>
      <c r="K102" s="17"/>
      <c r="L102" s="67"/>
      <c r="M102" s="23"/>
    </row>
    <row r="103" spans="1:13" ht="3.75" customHeight="1" x14ac:dyDescent="0.3">
      <c r="A103" s="15"/>
      <c r="B103" s="17"/>
      <c r="C103" s="17"/>
      <c r="D103" s="17"/>
      <c r="E103" s="17"/>
      <c r="F103" s="25"/>
      <c r="G103" s="17"/>
      <c r="H103" s="17"/>
      <c r="I103" s="17"/>
      <c r="J103" s="67"/>
      <c r="K103" s="17"/>
      <c r="L103" s="67"/>
      <c r="M103" s="23"/>
    </row>
    <row r="104" spans="1:13" x14ac:dyDescent="0.3">
      <c r="A104" s="15"/>
      <c r="B104" s="17" t="s">
        <v>0</v>
      </c>
      <c r="C104" s="17"/>
      <c r="D104" s="26">
        <f>$L$83/D98</f>
        <v>6.134573333333333</v>
      </c>
      <c r="E104" s="17"/>
      <c r="F104" s="26">
        <f>$L$83/F98</f>
        <v>5.5211160000000001</v>
      </c>
      <c r="G104" s="17"/>
      <c r="H104" s="26">
        <f>$L$83/H98</f>
        <v>5.0191963636363637</v>
      </c>
      <c r="I104" s="17"/>
      <c r="J104" s="67"/>
      <c r="K104" s="17"/>
      <c r="L104" s="67"/>
      <c r="M104" s="23"/>
    </row>
    <row r="105" spans="1:13" ht="5.25" customHeight="1" x14ac:dyDescent="0.3">
      <c r="A105" s="15"/>
      <c r="B105" s="17"/>
      <c r="C105" s="17"/>
      <c r="D105" s="17"/>
      <c r="E105" s="17"/>
      <c r="F105" s="25"/>
      <c r="G105" s="17"/>
      <c r="H105" s="17"/>
      <c r="I105" s="17"/>
      <c r="J105" s="67"/>
      <c r="K105" s="17"/>
      <c r="L105" s="67"/>
      <c r="M105" s="23"/>
    </row>
    <row r="106" spans="1:13" x14ac:dyDescent="0.3">
      <c r="A106" s="15"/>
      <c r="B106" s="17"/>
      <c r="C106" s="17"/>
      <c r="D106" s="17"/>
      <c r="E106" s="17"/>
      <c r="F106" s="25"/>
      <c r="G106" s="17"/>
      <c r="H106" s="17"/>
      <c r="I106" s="17"/>
      <c r="J106" s="67"/>
      <c r="K106" s="17"/>
      <c r="L106" s="67"/>
      <c r="M106" s="23"/>
    </row>
    <row r="107" spans="1:13" x14ac:dyDescent="0.3">
      <c r="A107" s="15"/>
      <c r="B107" s="17"/>
      <c r="C107" s="17"/>
      <c r="D107" s="16"/>
      <c r="E107" s="16"/>
      <c r="F107" s="36" t="s">
        <v>4</v>
      </c>
      <c r="G107" s="16"/>
      <c r="H107" s="16"/>
      <c r="I107" s="17"/>
      <c r="J107" s="67"/>
      <c r="K107" s="17"/>
      <c r="L107" s="67"/>
      <c r="M107" s="23"/>
    </row>
    <row r="108" spans="1:13" x14ac:dyDescent="0.3">
      <c r="A108" s="15"/>
      <c r="B108" s="24" t="s">
        <v>3</v>
      </c>
      <c r="C108" s="17"/>
      <c r="D108" s="20">
        <f>F108*(1-D96)</f>
        <v>4.0949999999999998</v>
      </c>
      <c r="E108" s="16"/>
      <c r="F108" s="53">
        <f>H7</f>
        <v>4.55</v>
      </c>
      <c r="G108" s="16"/>
      <c r="H108" s="20">
        <f>F108*(1+H96)</f>
        <v>5.0049999999999999</v>
      </c>
      <c r="I108" s="17"/>
      <c r="J108" s="67"/>
      <c r="K108" s="17"/>
      <c r="L108" s="67"/>
      <c r="M108" s="23"/>
    </row>
    <row r="109" spans="1:13" ht="4.5" customHeight="1" x14ac:dyDescent="0.3">
      <c r="A109" s="15"/>
      <c r="B109" s="17"/>
      <c r="C109" s="17"/>
      <c r="D109" s="17"/>
      <c r="E109" s="17"/>
      <c r="F109" s="25"/>
      <c r="G109" s="17"/>
      <c r="H109" s="17"/>
      <c r="I109" s="17"/>
      <c r="J109" s="67"/>
      <c r="K109" s="17"/>
      <c r="L109" s="67"/>
      <c r="M109" s="23"/>
    </row>
    <row r="110" spans="1:13" x14ac:dyDescent="0.3">
      <c r="A110" s="15"/>
      <c r="B110" s="17" t="s">
        <v>2</v>
      </c>
      <c r="C110" s="17"/>
      <c r="D110" s="27">
        <f>$L$66/D108</f>
        <v>93.215995115995113</v>
      </c>
      <c r="E110" s="17"/>
      <c r="F110" s="27">
        <f>$L$66/F108</f>
        <v>83.894395604395598</v>
      </c>
      <c r="G110" s="17"/>
      <c r="H110" s="27">
        <f>$L$66/H108</f>
        <v>76.267632367632359</v>
      </c>
      <c r="I110" s="17"/>
      <c r="J110" s="67"/>
      <c r="K110" s="17"/>
      <c r="L110" s="67"/>
      <c r="M110" s="23"/>
    </row>
    <row r="111" spans="1:13" ht="3" customHeight="1" x14ac:dyDescent="0.3">
      <c r="A111" s="15"/>
      <c r="B111" s="17"/>
      <c r="C111" s="17"/>
      <c r="D111" s="17"/>
      <c r="E111" s="17"/>
      <c r="F111" s="25"/>
      <c r="G111" s="17"/>
      <c r="H111" s="17"/>
      <c r="I111" s="17"/>
      <c r="J111" s="67"/>
      <c r="K111" s="17"/>
      <c r="L111" s="67"/>
      <c r="M111" s="23"/>
    </row>
    <row r="112" spans="1:13" x14ac:dyDescent="0.3">
      <c r="A112" s="15"/>
      <c r="B112" s="17" t="s">
        <v>1</v>
      </c>
      <c r="C112" s="17"/>
      <c r="D112" s="27">
        <f>$L$80/D108</f>
        <v>75.316239316239319</v>
      </c>
      <c r="E112" s="17"/>
      <c r="F112" s="27">
        <f>$L$80/F108</f>
        <v>67.784615384615392</v>
      </c>
      <c r="G112" s="17"/>
      <c r="H112" s="27">
        <f>$L$80/H108</f>
        <v>61.622377622377627</v>
      </c>
      <c r="I112" s="17"/>
      <c r="J112" s="67"/>
      <c r="K112" s="17"/>
      <c r="L112" s="67"/>
      <c r="M112" s="23"/>
    </row>
    <row r="113" spans="1:13" ht="3.75" customHeight="1" x14ac:dyDescent="0.3">
      <c r="A113" s="15"/>
      <c r="B113" s="17"/>
      <c r="C113" s="17"/>
      <c r="D113" s="17"/>
      <c r="E113" s="17"/>
      <c r="F113" s="25"/>
      <c r="G113" s="17"/>
      <c r="H113" s="17"/>
      <c r="I113" s="17"/>
      <c r="J113" s="67"/>
      <c r="K113" s="17"/>
      <c r="L113" s="67"/>
      <c r="M113" s="23"/>
    </row>
    <row r="114" spans="1:13" x14ac:dyDescent="0.3">
      <c r="A114" s="15"/>
      <c r="B114" s="30" t="s">
        <v>0</v>
      </c>
      <c r="C114" s="30"/>
      <c r="D114" s="27">
        <f>$L$83/D108</f>
        <v>168.53223443223445</v>
      </c>
      <c r="E114" s="30"/>
      <c r="F114" s="27">
        <f>$L$83/F108</f>
        <v>151.679010989011</v>
      </c>
      <c r="G114" s="30"/>
      <c r="H114" s="27">
        <f>$L$83/H108</f>
        <v>137.89000999000999</v>
      </c>
      <c r="I114" s="30"/>
      <c r="J114" s="67"/>
      <c r="K114" s="30"/>
      <c r="L114" s="67"/>
      <c r="M114" s="23"/>
    </row>
    <row r="115" spans="1:13" ht="5.25" customHeight="1" thickBot="1" x14ac:dyDescent="0.35">
      <c r="A115" s="19"/>
      <c r="B115" s="14"/>
      <c r="C115" s="14"/>
      <c r="D115" s="14"/>
      <c r="E115" s="14"/>
      <c r="F115" s="47"/>
      <c r="G115" s="14"/>
      <c r="H115" s="14"/>
      <c r="I115" s="14"/>
      <c r="J115" s="68"/>
      <c r="K115" s="14"/>
      <c r="L115" s="68"/>
      <c r="M115" s="48"/>
    </row>
    <row r="116" spans="1:13" s="44" customFormat="1" x14ac:dyDescent="0.3">
      <c r="F116" s="46"/>
      <c r="J116" s="69"/>
      <c r="L116" s="69"/>
    </row>
    <row r="117" spans="1:13" s="44" customFormat="1" x14ac:dyDescent="0.3">
      <c r="F117" s="46"/>
      <c r="J117" s="69"/>
      <c r="L117" s="69"/>
    </row>
    <row r="118" spans="1:13" s="44" customFormat="1" x14ac:dyDescent="0.3">
      <c r="F118" s="46"/>
      <c r="J118" s="69"/>
      <c r="L118" s="69"/>
    </row>
    <row r="119" spans="1:13" s="44" customFormat="1" x14ac:dyDescent="0.3">
      <c r="F119" s="46"/>
      <c r="J119" s="69"/>
      <c r="L119" s="69"/>
    </row>
    <row r="120" spans="1:13" s="44" customFormat="1" x14ac:dyDescent="0.3">
      <c r="F120" s="46"/>
      <c r="J120" s="69"/>
      <c r="L120" s="69"/>
    </row>
    <row r="121" spans="1:13" s="44" customFormat="1" x14ac:dyDescent="0.3">
      <c r="F121" s="46"/>
      <c r="J121" s="69"/>
      <c r="L121" s="69"/>
    </row>
    <row r="122" spans="1:13" s="44" customFormat="1" x14ac:dyDescent="0.3">
      <c r="F122" s="46"/>
      <c r="J122" s="69"/>
      <c r="L122" s="69"/>
    </row>
    <row r="123" spans="1:13" s="44" customFormat="1" x14ac:dyDescent="0.3">
      <c r="F123" s="46"/>
      <c r="J123" s="69"/>
      <c r="L123" s="69"/>
    </row>
    <row r="124" spans="1:13" s="44" customFormat="1" x14ac:dyDescent="0.3">
      <c r="F124" s="46"/>
      <c r="J124" s="69"/>
      <c r="L124" s="69"/>
    </row>
    <row r="125" spans="1:13" s="44" customFormat="1" x14ac:dyDescent="0.3">
      <c r="F125" s="46"/>
      <c r="J125" s="69"/>
      <c r="L125" s="69"/>
    </row>
    <row r="126" spans="1:13" s="44" customFormat="1" x14ac:dyDescent="0.3">
      <c r="F126" s="46"/>
      <c r="J126" s="69"/>
      <c r="L126" s="69"/>
    </row>
    <row r="127" spans="1:13" s="44" customFormat="1" x14ac:dyDescent="0.3">
      <c r="F127" s="46"/>
      <c r="J127" s="69"/>
      <c r="L127" s="69"/>
    </row>
    <row r="128" spans="1:13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  <row r="195" spans="6:12" s="44" customFormat="1" x14ac:dyDescent="0.3">
      <c r="F195" s="46"/>
      <c r="J195" s="69"/>
      <c r="L195" s="69"/>
    </row>
    <row r="196" spans="6:12" s="44" customFormat="1" x14ac:dyDescent="0.3">
      <c r="F196" s="46"/>
      <c r="J196" s="69"/>
      <c r="L196" s="69"/>
    </row>
    <row r="197" spans="6:12" s="44" customFormat="1" x14ac:dyDescent="0.3">
      <c r="F197" s="46"/>
      <c r="J197" s="69"/>
      <c r="L197" s="69"/>
    </row>
    <row r="198" spans="6:12" s="44" customFormat="1" x14ac:dyDescent="0.3">
      <c r="F198" s="46"/>
      <c r="J198" s="69"/>
      <c r="L198" s="69"/>
    </row>
    <row r="199" spans="6:12" s="44" customFormat="1" x14ac:dyDescent="0.3">
      <c r="F199" s="46"/>
      <c r="J199" s="69"/>
      <c r="L199" s="69"/>
    </row>
  </sheetData>
  <sheetProtection sheet="1" objects="1" scenarios="1" selectLockedCells="1"/>
  <mergeCells count="20">
    <mergeCell ref="B72:D72"/>
    <mergeCell ref="E72:I72"/>
    <mergeCell ref="B73:D73"/>
    <mergeCell ref="E73:I73"/>
    <mergeCell ref="A1:H1"/>
    <mergeCell ref="B74:D74"/>
    <mergeCell ref="E74:I74"/>
    <mergeCell ref="B75:D75"/>
    <mergeCell ref="E75:I75"/>
    <mergeCell ref="B76:D76"/>
    <mergeCell ref="E76:I76"/>
    <mergeCell ref="B90:L90"/>
    <mergeCell ref="B91:L91"/>
    <mergeCell ref="B92:L92"/>
    <mergeCell ref="B93:L93"/>
    <mergeCell ref="B77:D77"/>
    <mergeCell ref="E77:I77"/>
    <mergeCell ref="B78:D78"/>
    <mergeCell ref="E78:I78"/>
    <mergeCell ref="B89:L89"/>
  </mergeCells>
  <pageMargins left="1.1499999999999999" right="0.75" top="0.75" bottom="0.75" header="0.5" footer="0.5"/>
  <pageSetup scale="60" orientation="portrait" r:id="rId1"/>
  <headerFooter alignWithMargins="0"/>
  <ignoredErrors>
    <ignoredError sqref="J72:J7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Z199"/>
  <sheetViews>
    <sheetView zoomScale="90" zoomScaleNormal="90" workbookViewId="0">
      <selection activeCell="L77" sqref="L77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77" t="s">
        <v>171</v>
      </c>
      <c r="B1" s="178"/>
      <c r="C1" s="178"/>
      <c r="D1" s="178"/>
      <c r="E1" s="178"/>
      <c r="F1" s="178"/>
      <c r="G1" s="178"/>
      <c r="H1" s="178"/>
      <c r="I1" s="84"/>
      <c r="J1" s="82" t="s">
        <v>35</v>
      </c>
      <c r="K1" s="82"/>
      <c r="L1" s="85">
        <v>1600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3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3">
      <c r="A7" s="15"/>
      <c r="B7" s="109" t="s">
        <v>75</v>
      </c>
      <c r="C7" s="110"/>
      <c r="D7" s="96">
        <v>115</v>
      </c>
      <c r="E7" s="110"/>
      <c r="F7" s="2" t="s">
        <v>37</v>
      </c>
      <c r="G7" s="98"/>
      <c r="H7" s="96">
        <v>4.55</v>
      </c>
      <c r="I7" s="110"/>
      <c r="J7" s="79">
        <f>L7*$L$1</f>
        <v>837200</v>
      </c>
      <c r="K7" s="12"/>
      <c r="L7" s="54">
        <f>D7*H7</f>
        <v>523.25</v>
      </c>
      <c r="M7" s="13"/>
      <c r="N7" s="45"/>
    </row>
    <row r="8" spans="1:16" x14ac:dyDescent="0.3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3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3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837200</v>
      </c>
      <c r="K10" s="43"/>
      <c r="L10" s="59">
        <f>SUM(L7:L9)</f>
        <v>523.25</v>
      </c>
      <c r="M10" s="13"/>
      <c r="N10" s="45"/>
    </row>
    <row r="11" spans="1:16" ht="7.5" customHeight="1" x14ac:dyDescent="0.3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3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ht="7.5" customHeight="1" x14ac:dyDescent="0.3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x14ac:dyDescent="0.3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69" si="0">L14*$L$1</f>
        <v>42240</v>
      </c>
      <c r="K14" s="43"/>
      <c r="L14" s="77">
        <f>SUM(L15:L16)</f>
        <v>26.4</v>
      </c>
      <c r="M14" s="13"/>
    </row>
    <row r="15" spans="1:16" x14ac:dyDescent="0.3">
      <c r="A15" s="15"/>
      <c r="B15" s="109" t="s">
        <v>98</v>
      </c>
      <c r="C15" s="110"/>
      <c r="D15" s="88">
        <v>120</v>
      </c>
      <c r="E15" s="110"/>
      <c r="F15" s="2" t="s">
        <v>38</v>
      </c>
      <c r="G15" s="98"/>
      <c r="H15" s="96">
        <v>0.22</v>
      </c>
      <c r="I15" s="110"/>
      <c r="J15" s="79">
        <f t="shared" si="0"/>
        <v>42240</v>
      </c>
      <c r="K15" s="12"/>
      <c r="L15" s="60">
        <f>D15*H15</f>
        <v>26.4</v>
      </c>
      <c r="M15" s="13"/>
    </row>
    <row r="16" spans="1:16" x14ac:dyDescent="0.3">
      <c r="A16" s="15"/>
      <c r="B16" s="109"/>
      <c r="C16" s="110"/>
      <c r="D16" s="100"/>
      <c r="E16" s="98"/>
      <c r="F16" s="99"/>
      <c r="G16" s="98"/>
      <c r="H16" s="100"/>
      <c r="I16" s="110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110"/>
      <c r="C17" s="110"/>
      <c r="D17" s="103"/>
      <c r="E17" s="98"/>
      <c r="F17" s="104"/>
      <c r="G17" s="98"/>
      <c r="H17" s="103"/>
      <c r="I17" s="110"/>
      <c r="J17" s="58"/>
      <c r="K17" s="12"/>
      <c r="L17" s="54"/>
      <c r="M17" s="13"/>
    </row>
    <row r="18" spans="1:13" x14ac:dyDescent="0.3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118480</v>
      </c>
      <c r="K18" s="43"/>
      <c r="L18" s="77">
        <f>SUM(L19:L25)</f>
        <v>74.05</v>
      </c>
      <c r="M18" s="13"/>
    </row>
    <row r="19" spans="1:13" x14ac:dyDescent="0.3">
      <c r="A19" s="15"/>
      <c r="B19" s="109" t="s">
        <v>39</v>
      </c>
      <c r="C19" s="110"/>
      <c r="D19" s="88">
        <v>125</v>
      </c>
      <c r="E19" s="110"/>
      <c r="F19" s="2" t="s">
        <v>38</v>
      </c>
      <c r="G19" s="110"/>
      <c r="H19" s="96">
        <v>0.42</v>
      </c>
      <c r="I19" s="110"/>
      <c r="J19" s="79">
        <f t="shared" si="0"/>
        <v>84000</v>
      </c>
      <c r="K19" s="12"/>
      <c r="L19" s="60">
        <f t="shared" ref="L19:L25" si="1">D19*H19</f>
        <v>52.5</v>
      </c>
      <c r="M19" s="13"/>
    </row>
    <row r="20" spans="1:13" x14ac:dyDescent="0.3">
      <c r="A20" s="15"/>
      <c r="B20" s="109" t="s">
        <v>40</v>
      </c>
      <c r="C20" s="110"/>
      <c r="D20" s="88">
        <v>45</v>
      </c>
      <c r="E20" s="110"/>
      <c r="F20" s="2" t="s">
        <v>38</v>
      </c>
      <c r="G20" s="110"/>
      <c r="H20" s="96">
        <v>0.41</v>
      </c>
      <c r="I20" s="110"/>
      <c r="J20" s="79">
        <f t="shared" si="0"/>
        <v>29520</v>
      </c>
      <c r="K20" s="12"/>
      <c r="L20" s="60">
        <f t="shared" si="1"/>
        <v>18.45</v>
      </c>
      <c r="M20" s="13"/>
    </row>
    <row r="21" spans="1:13" x14ac:dyDescent="0.3">
      <c r="A21" s="15"/>
      <c r="B21" s="109" t="s">
        <v>90</v>
      </c>
      <c r="C21" s="110"/>
      <c r="D21" s="88">
        <v>10</v>
      </c>
      <c r="E21" s="110"/>
      <c r="F21" s="2" t="s">
        <v>38</v>
      </c>
      <c r="G21" s="110"/>
      <c r="H21" s="96">
        <v>0.31</v>
      </c>
      <c r="I21" s="110"/>
      <c r="J21" s="79">
        <f t="shared" si="0"/>
        <v>4960</v>
      </c>
      <c r="K21" s="12"/>
      <c r="L21" s="61">
        <f t="shared" si="1"/>
        <v>3.1</v>
      </c>
      <c r="M21" s="13"/>
    </row>
    <row r="22" spans="1:13" x14ac:dyDescent="0.3">
      <c r="A22" s="15"/>
      <c r="B22" s="109"/>
      <c r="C22" s="110"/>
      <c r="D22" s="88"/>
      <c r="E22" s="110"/>
      <c r="F22" s="2"/>
      <c r="G22" s="110"/>
      <c r="H22" s="96"/>
      <c r="I22" s="110"/>
      <c r="J22" s="79">
        <f t="shared" si="0"/>
        <v>0</v>
      </c>
      <c r="K22" s="12"/>
      <c r="L22" s="61">
        <f t="shared" si="1"/>
        <v>0</v>
      </c>
      <c r="M22" s="13"/>
    </row>
    <row r="23" spans="1:13" x14ac:dyDescent="0.3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3" x14ac:dyDescent="0.3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60679.999999999993</v>
      </c>
      <c r="K27" s="43"/>
      <c r="L27" s="78">
        <f>SUM(L28:L33)</f>
        <v>37.924999999999997</v>
      </c>
      <c r="M27" s="13"/>
    </row>
    <row r="28" spans="1:13" x14ac:dyDescent="0.3">
      <c r="A28" s="15"/>
      <c r="B28" s="109" t="s">
        <v>71</v>
      </c>
      <c r="C28" s="110"/>
      <c r="D28" s="88">
        <v>16.399999999999999</v>
      </c>
      <c r="E28" s="110"/>
      <c r="F28" s="2" t="s">
        <v>64</v>
      </c>
      <c r="G28" s="110"/>
      <c r="H28" s="96">
        <v>0.85</v>
      </c>
      <c r="I28" s="110"/>
      <c r="J28" s="79">
        <f t="shared" si="0"/>
        <v>22303.999999999996</v>
      </c>
      <c r="K28" s="12"/>
      <c r="L28" s="61">
        <f t="shared" ref="L28:L33" si="2">D28*H28</f>
        <v>13.939999999999998</v>
      </c>
      <c r="M28" s="13"/>
    </row>
    <row r="29" spans="1:13" x14ac:dyDescent="0.3">
      <c r="A29" s="15"/>
      <c r="B29" s="109" t="s">
        <v>99</v>
      </c>
      <c r="C29" s="110"/>
      <c r="D29" s="88">
        <v>0.6</v>
      </c>
      <c r="E29" s="110"/>
      <c r="F29" s="2" t="s">
        <v>102</v>
      </c>
      <c r="G29" s="110"/>
      <c r="H29" s="96">
        <v>9.6</v>
      </c>
      <c r="I29" s="110"/>
      <c r="J29" s="79">
        <f t="shared" si="0"/>
        <v>9216</v>
      </c>
      <c r="K29" s="12"/>
      <c r="L29" s="61">
        <f t="shared" si="2"/>
        <v>5.76</v>
      </c>
      <c r="M29" s="13"/>
    </row>
    <row r="30" spans="1:13" x14ac:dyDescent="0.3">
      <c r="A30" s="15"/>
      <c r="B30" s="109" t="s">
        <v>100</v>
      </c>
      <c r="C30" s="110"/>
      <c r="D30" s="88">
        <v>0.3</v>
      </c>
      <c r="E30" s="110"/>
      <c r="F30" s="2" t="s">
        <v>65</v>
      </c>
      <c r="G30" s="110"/>
      <c r="H30" s="96">
        <v>22.25</v>
      </c>
      <c r="I30" s="110"/>
      <c r="J30" s="79">
        <f t="shared" si="0"/>
        <v>10680</v>
      </c>
      <c r="K30" s="12"/>
      <c r="L30" s="61">
        <f t="shared" si="2"/>
        <v>6.6749999999999998</v>
      </c>
      <c r="M30" s="13"/>
    </row>
    <row r="31" spans="1:13" x14ac:dyDescent="0.3">
      <c r="A31" s="15"/>
      <c r="B31" s="109" t="s">
        <v>101</v>
      </c>
      <c r="C31" s="110"/>
      <c r="D31" s="88">
        <v>7</v>
      </c>
      <c r="E31" s="98"/>
      <c r="F31" s="2" t="s">
        <v>64</v>
      </c>
      <c r="G31" s="110"/>
      <c r="H31" s="88">
        <v>1.65</v>
      </c>
      <c r="I31" s="110"/>
      <c r="J31" s="79">
        <f t="shared" si="0"/>
        <v>18480</v>
      </c>
      <c r="K31" s="12"/>
      <c r="L31" s="61">
        <f t="shared" si="2"/>
        <v>11.549999999999999</v>
      </c>
      <c r="M31" s="13"/>
    </row>
    <row r="32" spans="1:13" x14ac:dyDescent="0.3">
      <c r="A32" s="15"/>
      <c r="B32" s="109"/>
      <c r="C32" s="110"/>
      <c r="D32" s="88"/>
      <c r="E32" s="98"/>
      <c r="F32" s="2"/>
      <c r="G32" s="110"/>
      <c r="H32" s="88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109"/>
      <c r="C33" s="110"/>
      <c r="D33" s="88"/>
      <c r="E33" s="98"/>
      <c r="F33" s="2"/>
      <c r="G33" s="110"/>
      <c r="H33" s="88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10"/>
      <c r="C34" s="110"/>
      <c r="D34" s="103"/>
      <c r="E34" s="98"/>
      <c r="F34" s="104"/>
      <c r="G34" s="98"/>
      <c r="H34" s="103"/>
      <c r="I34" s="110"/>
      <c r="J34" s="58"/>
      <c r="K34" s="12"/>
      <c r="L34" s="62"/>
      <c r="M34" s="13"/>
    </row>
    <row r="35" spans="1:13" x14ac:dyDescent="0.3">
      <c r="A35" s="15"/>
      <c r="B35" s="16" t="s">
        <v>77</v>
      </c>
      <c r="C35" s="110"/>
      <c r="D35" s="103"/>
      <c r="E35" s="98"/>
      <c r="F35" s="104"/>
      <c r="G35" s="98"/>
      <c r="H35" s="103"/>
      <c r="I35" s="110"/>
      <c r="J35" s="76">
        <f t="shared" si="0"/>
        <v>90560</v>
      </c>
      <c r="K35" s="43"/>
      <c r="L35" s="78">
        <f>SUM(L36:L40)</f>
        <v>56.6</v>
      </c>
      <c r="M35" s="13"/>
    </row>
    <row r="36" spans="1:13" x14ac:dyDescent="0.3">
      <c r="A36" s="15"/>
      <c r="B36" s="109" t="s">
        <v>67</v>
      </c>
      <c r="C36" s="110"/>
      <c r="D36" s="88">
        <v>1</v>
      </c>
      <c r="E36" s="110"/>
      <c r="F36" s="2" t="s">
        <v>42</v>
      </c>
      <c r="G36" s="98"/>
      <c r="H36" s="96">
        <v>7.35</v>
      </c>
      <c r="I36" s="110"/>
      <c r="J36" s="79">
        <f t="shared" si="0"/>
        <v>11760</v>
      </c>
      <c r="K36" s="12"/>
      <c r="L36" s="61">
        <f>D36*H36</f>
        <v>7.35</v>
      </c>
      <c r="M36" s="13"/>
    </row>
    <row r="37" spans="1:13" x14ac:dyDescent="0.3">
      <c r="A37" s="15"/>
      <c r="B37" s="109" t="s">
        <v>103</v>
      </c>
      <c r="C37" s="110"/>
      <c r="D37" s="96">
        <v>1</v>
      </c>
      <c r="E37" s="110"/>
      <c r="F37" s="2" t="s">
        <v>42</v>
      </c>
      <c r="G37" s="110"/>
      <c r="H37" s="96">
        <v>9</v>
      </c>
      <c r="I37" s="110"/>
      <c r="J37" s="79">
        <f t="shared" si="0"/>
        <v>14400</v>
      </c>
      <c r="K37" s="12"/>
      <c r="L37" s="61">
        <f>D37*H37</f>
        <v>9</v>
      </c>
      <c r="M37" s="13"/>
    </row>
    <row r="38" spans="1:13" x14ac:dyDescent="0.3">
      <c r="A38" s="15"/>
      <c r="B38" s="109" t="s">
        <v>68</v>
      </c>
      <c r="C38" s="110"/>
      <c r="D38" s="88">
        <v>115</v>
      </c>
      <c r="E38" s="110"/>
      <c r="F38" s="2" t="s">
        <v>37</v>
      </c>
      <c r="G38" s="110"/>
      <c r="H38" s="88">
        <v>0.35</v>
      </c>
      <c r="I38" s="110"/>
      <c r="J38" s="79">
        <f t="shared" si="0"/>
        <v>64400</v>
      </c>
      <c r="K38" s="12"/>
      <c r="L38" s="61">
        <f>D38*H38</f>
        <v>40.25</v>
      </c>
      <c r="M38" s="13"/>
    </row>
    <row r="39" spans="1:13" x14ac:dyDescent="0.3">
      <c r="A39" s="15"/>
      <c r="B39" s="109"/>
      <c r="C39" s="110"/>
      <c r="D39" s="88"/>
      <c r="E39" s="110"/>
      <c r="F39" s="2"/>
      <c r="G39" s="110"/>
      <c r="H39" s="88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109"/>
      <c r="C40" s="110"/>
      <c r="D40" s="88"/>
      <c r="E40" s="110"/>
      <c r="F40" s="2"/>
      <c r="G40" s="110"/>
      <c r="H40" s="88"/>
      <c r="I40" s="110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110"/>
      <c r="C41" s="110"/>
      <c r="D41" s="103"/>
      <c r="E41" s="98"/>
      <c r="F41" s="104"/>
      <c r="G41" s="98"/>
      <c r="H41" s="103"/>
      <c r="I41" s="110"/>
      <c r="J41" s="58"/>
      <c r="K41" s="12"/>
      <c r="L41" s="62"/>
      <c r="M41" s="13"/>
    </row>
    <row r="42" spans="1:13" x14ac:dyDescent="0.3">
      <c r="A42" s="15"/>
      <c r="B42" s="16" t="s">
        <v>92</v>
      </c>
      <c r="C42" s="110"/>
      <c r="D42" s="103"/>
      <c r="E42" s="98"/>
      <c r="F42" s="104"/>
      <c r="G42" s="98"/>
      <c r="H42" s="103"/>
      <c r="I42" s="110"/>
      <c r="J42" s="76">
        <f t="shared" ref="J42:J45" si="3">L42*$L$1</f>
        <v>109759.99999999999</v>
      </c>
      <c r="K42" s="78"/>
      <c r="L42" s="78">
        <f>SUM(L43:L45)</f>
        <v>68.599999999999994</v>
      </c>
      <c r="M42" s="13"/>
    </row>
    <row r="43" spans="1:13" x14ac:dyDescent="0.3">
      <c r="A43" s="15"/>
      <c r="B43" s="109" t="s">
        <v>93</v>
      </c>
      <c r="C43" s="110"/>
      <c r="D43" s="88">
        <v>20</v>
      </c>
      <c r="E43" s="110"/>
      <c r="F43" s="2" t="s">
        <v>96</v>
      </c>
      <c r="G43" s="98"/>
      <c r="H43" s="96">
        <v>1.93</v>
      </c>
      <c r="I43" s="110"/>
      <c r="J43" s="79">
        <f t="shared" si="3"/>
        <v>61760</v>
      </c>
      <c r="K43" s="12"/>
      <c r="L43" s="61">
        <f>D43*H43</f>
        <v>38.6</v>
      </c>
      <c r="M43" s="13"/>
    </row>
    <row r="44" spans="1:13" x14ac:dyDescent="0.3">
      <c r="A44" s="15"/>
      <c r="B44" s="109" t="s">
        <v>94</v>
      </c>
      <c r="C44" s="110"/>
      <c r="D44" s="88">
        <v>1</v>
      </c>
      <c r="E44" s="110"/>
      <c r="F44" s="2" t="s">
        <v>97</v>
      </c>
      <c r="G44" s="98"/>
      <c r="H44" s="96">
        <v>19</v>
      </c>
      <c r="I44" s="110"/>
      <c r="J44" s="79">
        <f t="shared" si="3"/>
        <v>30400</v>
      </c>
      <c r="K44" s="12"/>
      <c r="L44" s="61">
        <f>D44*H44</f>
        <v>19</v>
      </c>
      <c r="M44" s="13"/>
    </row>
    <row r="45" spans="1:13" x14ac:dyDescent="0.3">
      <c r="A45" s="15"/>
      <c r="B45" s="109" t="s">
        <v>95</v>
      </c>
      <c r="C45" s="110"/>
      <c r="D45" s="88">
        <v>20</v>
      </c>
      <c r="E45" s="110"/>
      <c r="F45" s="2" t="s">
        <v>96</v>
      </c>
      <c r="G45" s="98"/>
      <c r="H45" s="96">
        <v>0.55000000000000004</v>
      </c>
      <c r="I45" s="110"/>
      <c r="J45" s="79">
        <f t="shared" si="3"/>
        <v>17600</v>
      </c>
      <c r="K45" s="12"/>
      <c r="L45" s="61">
        <f>D45*H45</f>
        <v>11</v>
      </c>
      <c r="M45" s="13"/>
    </row>
    <row r="46" spans="1:13" ht="7.5" customHeight="1" x14ac:dyDescent="0.3">
      <c r="A46" s="15"/>
      <c r="B46" s="110"/>
      <c r="C46" s="110"/>
      <c r="D46" s="103"/>
      <c r="E46" s="98"/>
      <c r="F46" s="104"/>
      <c r="G46" s="98"/>
      <c r="H46" s="103"/>
      <c r="I46" s="110"/>
      <c r="J46" s="58"/>
      <c r="K46" s="12"/>
      <c r="L46" s="62"/>
      <c r="M46" s="13"/>
    </row>
    <row r="47" spans="1:13" x14ac:dyDescent="0.3">
      <c r="A47" s="15"/>
      <c r="B47" s="16" t="s">
        <v>20</v>
      </c>
      <c r="C47" s="110"/>
      <c r="D47" s="103"/>
      <c r="E47" s="98"/>
      <c r="F47" s="104"/>
      <c r="G47" s="98"/>
      <c r="H47" s="103"/>
      <c r="I47" s="110"/>
      <c r="J47" s="76">
        <f t="shared" si="0"/>
        <v>70198.400000000009</v>
      </c>
      <c r="K47" s="43"/>
      <c r="L47" s="78">
        <f>SUM(L48:L52)</f>
        <v>43.874000000000002</v>
      </c>
      <c r="M47" s="13"/>
    </row>
    <row r="48" spans="1:13" x14ac:dyDescent="0.3">
      <c r="A48" s="15"/>
      <c r="B48" s="109" t="s">
        <v>43</v>
      </c>
      <c r="C48" s="110"/>
      <c r="D48" s="88">
        <v>2.88</v>
      </c>
      <c r="E48" s="110"/>
      <c r="F48" s="2" t="s">
        <v>48</v>
      </c>
      <c r="G48" s="98"/>
      <c r="H48" s="96">
        <v>3.15</v>
      </c>
      <c r="I48" s="110"/>
      <c r="J48" s="79">
        <f t="shared" si="0"/>
        <v>14515.199999999999</v>
      </c>
      <c r="K48" s="12"/>
      <c r="L48" s="61">
        <f>D48*H48</f>
        <v>9.0719999999999992</v>
      </c>
      <c r="M48" s="13"/>
    </row>
    <row r="49" spans="1:15" x14ac:dyDescent="0.3">
      <c r="A49" s="15"/>
      <c r="B49" s="109" t="s">
        <v>44</v>
      </c>
      <c r="C49" s="110"/>
      <c r="D49" s="88">
        <v>5.32</v>
      </c>
      <c r="E49" s="110"/>
      <c r="F49" s="2" t="s">
        <v>48</v>
      </c>
      <c r="G49" s="98"/>
      <c r="H49" s="96">
        <v>2.9</v>
      </c>
      <c r="I49" s="110"/>
      <c r="J49" s="79">
        <f t="shared" si="0"/>
        <v>24684.800000000003</v>
      </c>
      <c r="K49" s="12"/>
      <c r="L49" s="61">
        <f>D49*H49</f>
        <v>15.428000000000001</v>
      </c>
      <c r="M49" s="13"/>
    </row>
    <row r="50" spans="1:15" x14ac:dyDescent="0.3">
      <c r="A50" s="15"/>
      <c r="B50" s="109" t="s">
        <v>45</v>
      </c>
      <c r="C50" s="110"/>
      <c r="D50" s="88">
        <v>0.16</v>
      </c>
      <c r="E50" s="110"/>
      <c r="F50" s="2" t="s">
        <v>48</v>
      </c>
      <c r="G50" s="98"/>
      <c r="H50" s="96">
        <v>3.4</v>
      </c>
      <c r="I50" s="110"/>
      <c r="J50" s="79">
        <f t="shared" si="0"/>
        <v>870.40000000000009</v>
      </c>
      <c r="K50" s="12"/>
      <c r="L50" s="61">
        <f>D50*H50</f>
        <v>0.54400000000000004</v>
      </c>
      <c r="M50" s="13"/>
    </row>
    <row r="51" spans="1:15" x14ac:dyDescent="0.3">
      <c r="A51" s="15"/>
      <c r="B51" s="109" t="s">
        <v>46</v>
      </c>
      <c r="C51" s="110"/>
      <c r="D51" s="88">
        <v>1</v>
      </c>
      <c r="E51" s="110"/>
      <c r="F51" s="2" t="s">
        <v>49</v>
      </c>
      <c r="G51" s="98"/>
      <c r="H51" s="96">
        <v>3.76</v>
      </c>
      <c r="I51" s="110"/>
      <c r="J51" s="79">
        <f>L51*$L$1</f>
        <v>6016</v>
      </c>
      <c r="K51" s="12"/>
      <c r="L51" s="61">
        <f>D51*H51</f>
        <v>3.76</v>
      </c>
      <c r="M51" s="13"/>
    </row>
    <row r="52" spans="1:15" x14ac:dyDescent="0.3">
      <c r="A52" s="15"/>
      <c r="B52" s="109" t="s">
        <v>47</v>
      </c>
      <c r="C52" s="110"/>
      <c r="D52" s="88">
        <v>1</v>
      </c>
      <c r="E52" s="110"/>
      <c r="F52" s="2" t="s">
        <v>49</v>
      </c>
      <c r="G52" s="98"/>
      <c r="H52" s="96">
        <v>15.07</v>
      </c>
      <c r="I52" s="110"/>
      <c r="J52" s="79">
        <f t="shared" si="0"/>
        <v>24112</v>
      </c>
      <c r="K52" s="12"/>
      <c r="L52" s="61">
        <f>D52*H52</f>
        <v>15.07</v>
      </c>
      <c r="M52" s="13"/>
    </row>
    <row r="53" spans="1:15" ht="7.5" customHeight="1" x14ac:dyDescent="0.3">
      <c r="A53" s="15"/>
      <c r="B53" s="32"/>
      <c r="C53" s="110"/>
      <c r="D53" s="101"/>
      <c r="E53" s="98"/>
      <c r="F53" s="102"/>
      <c r="G53" s="98"/>
      <c r="H53" s="101"/>
      <c r="I53" s="110"/>
      <c r="J53" s="58"/>
      <c r="K53" s="12"/>
      <c r="L53" s="62"/>
      <c r="M53" s="13"/>
    </row>
    <row r="54" spans="1:15" x14ac:dyDescent="0.3">
      <c r="A54" s="15"/>
      <c r="B54" s="16" t="s">
        <v>19</v>
      </c>
      <c r="C54" s="110"/>
      <c r="D54" s="103"/>
      <c r="E54" s="98"/>
      <c r="F54" s="104"/>
      <c r="G54" s="98"/>
      <c r="H54" s="103"/>
      <c r="I54" s="110"/>
      <c r="J54" s="76">
        <f t="shared" si="0"/>
        <v>98107.199999999997</v>
      </c>
      <c r="K54" s="43"/>
      <c r="L54" s="78">
        <f>SUM(L55:L57)</f>
        <v>61.317</v>
      </c>
      <c r="M54" s="13"/>
    </row>
    <row r="55" spans="1:15" x14ac:dyDescent="0.3">
      <c r="A55" s="15"/>
      <c r="B55" s="109" t="s">
        <v>50</v>
      </c>
      <c r="C55" s="110"/>
      <c r="D55" s="88">
        <v>1.66</v>
      </c>
      <c r="E55" s="110"/>
      <c r="F55" s="2" t="s">
        <v>51</v>
      </c>
      <c r="G55" s="110"/>
      <c r="H55" s="96">
        <v>22.5</v>
      </c>
      <c r="I55" s="110"/>
      <c r="J55" s="79">
        <f t="shared" si="0"/>
        <v>59760</v>
      </c>
      <c r="K55" s="12"/>
      <c r="L55" s="61">
        <f>D55*H55</f>
        <v>37.35</v>
      </c>
      <c r="M55" s="13"/>
    </row>
    <row r="56" spans="1:15" x14ac:dyDescent="0.3">
      <c r="A56" s="15"/>
      <c r="B56" s="109" t="s">
        <v>91</v>
      </c>
      <c r="C56" s="110"/>
      <c r="D56" s="88">
        <v>0.8</v>
      </c>
      <c r="E56" s="110"/>
      <c r="F56" s="2" t="s">
        <v>51</v>
      </c>
      <c r="G56" s="110"/>
      <c r="H56" s="96">
        <v>22.5</v>
      </c>
      <c r="I56" s="110"/>
      <c r="J56" s="79">
        <f t="shared" si="0"/>
        <v>28800</v>
      </c>
      <c r="K56" s="12"/>
      <c r="L56" s="61">
        <f>D56*H56</f>
        <v>18</v>
      </c>
      <c r="M56" s="13"/>
    </row>
    <row r="57" spans="1:15" x14ac:dyDescent="0.3">
      <c r="A57" s="15"/>
      <c r="B57" s="109" t="s">
        <v>66</v>
      </c>
      <c r="C57" s="110"/>
      <c r="D57" s="88">
        <v>0.34</v>
      </c>
      <c r="E57" s="110"/>
      <c r="F57" s="2" t="s">
        <v>51</v>
      </c>
      <c r="G57" s="110"/>
      <c r="H57" s="88">
        <v>17.55</v>
      </c>
      <c r="I57" s="110"/>
      <c r="J57" s="79">
        <f t="shared" si="0"/>
        <v>9547.2000000000007</v>
      </c>
      <c r="K57" s="12"/>
      <c r="L57" s="61">
        <f>D57*H57</f>
        <v>5.9670000000000005</v>
      </c>
      <c r="M57" s="13"/>
    </row>
    <row r="58" spans="1:15" ht="7.5" customHeight="1" x14ac:dyDescent="0.3">
      <c r="A58" s="15"/>
      <c r="B58" s="32"/>
      <c r="C58" s="110"/>
      <c r="D58" s="101"/>
      <c r="E58" s="98"/>
      <c r="F58" s="102"/>
      <c r="G58" s="98"/>
      <c r="H58" s="101"/>
      <c r="I58" s="110"/>
      <c r="J58" s="58"/>
      <c r="K58" s="12"/>
      <c r="L58" s="62"/>
      <c r="M58" s="13"/>
    </row>
    <row r="59" spans="1:15" x14ac:dyDescent="0.3">
      <c r="A59" s="15"/>
      <c r="B59" s="16" t="s">
        <v>18</v>
      </c>
      <c r="C59" s="110"/>
      <c r="D59" s="103"/>
      <c r="E59" s="98"/>
      <c r="F59" s="104"/>
      <c r="G59" s="98"/>
      <c r="H59" s="103"/>
      <c r="I59" s="110"/>
      <c r="J59" s="76">
        <f t="shared" si="0"/>
        <v>32000</v>
      </c>
      <c r="K59" s="43"/>
      <c r="L59" s="78">
        <f>SUM(L60:L62)</f>
        <v>20</v>
      </c>
      <c r="M59" s="13"/>
    </row>
    <row r="60" spans="1:15" x14ac:dyDescent="0.3">
      <c r="A60" s="15"/>
      <c r="B60" s="109" t="s">
        <v>58</v>
      </c>
      <c r="C60" s="110"/>
      <c r="D60" s="88">
        <v>1</v>
      </c>
      <c r="E60" s="110"/>
      <c r="F60" s="2" t="s">
        <v>42</v>
      </c>
      <c r="G60" s="98"/>
      <c r="H60" s="96">
        <v>20</v>
      </c>
      <c r="I60" s="110"/>
      <c r="J60" s="79">
        <f t="shared" si="0"/>
        <v>32000</v>
      </c>
      <c r="K60" s="12"/>
      <c r="L60" s="61">
        <f>D60*H60</f>
        <v>20</v>
      </c>
      <c r="M60" s="13"/>
    </row>
    <row r="61" spans="1:15" x14ac:dyDescent="0.3">
      <c r="A61" s="15"/>
      <c r="B61" s="109"/>
      <c r="C61" s="110"/>
      <c r="D61" s="100"/>
      <c r="E61" s="98"/>
      <c r="F61" s="99"/>
      <c r="G61" s="98"/>
      <c r="H61" s="100"/>
      <c r="I61" s="110"/>
      <c r="J61" s="79">
        <f t="shared" si="0"/>
        <v>0</v>
      </c>
      <c r="K61" s="12"/>
      <c r="L61" s="61">
        <f>D61*H61</f>
        <v>0</v>
      </c>
      <c r="M61" s="13"/>
    </row>
    <row r="62" spans="1:15" x14ac:dyDescent="0.3">
      <c r="A62" s="15"/>
      <c r="B62" s="109"/>
      <c r="C62" s="110"/>
      <c r="D62" s="100"/>
      <c r="E62" s="98"/>
      <c r="F62" s="99"/>
      <c r="G62" s="98"/>
      <c r="H62" s="100"/>
      <c r="I62" s="110"/>
      <c r="J62" s="79">
        <f t="shared" si="0"/>
        <v>0</v>
      </c>
      <c r="K62" s="12"/>
      <c r="L62" s="61">
        <f>D62*H62</f>
        <v>0</v>
      </c>
      <c r="M62" s="13"/>
    </row>
    <row r="63" spans="1:15" ht="7.5" customHeight="1" x14ac:dyDescent="0.3">
      <c r="A63" s="15"/>
      <c r="B63" s="110"/>
      <c r="C63" s="110"/>
      <c r="D63" s="110"/>
      <c r="E63" s="110"/>
      <c r="F63" s="25"/>
      <c r="G63" s="110"/>
      <c r="H63" s="31"/>
      <c r="I63" s="110"/>
      <c r="J63" s="79"/>
      <c r="K63" s="12"/>
      <c r="L63" s="62"/>
      <c r="M63" s="13"/>
    </row>
    <row r="64" spans="1:15" x14ac:dyDescent="0.3">
      <c r="A64" s="15"/>
      <c r="B64" s="86" t="s">
        <v>74</v>
      </c>
      <c r="C64" s="87"/>
      <c r="D64" s="97">
        <v>7.0000000000000007E-2</v>
      </c>
      <c r="E64" s="110"/>
      <c r="F64" s="25"/>
      <c r="G64" s="110"/>
      <c r="H64" s="110"/>
      <c r="I64" s="110"/>
      <c r="J64" s="94">
        <f t="shared" si="0"/>
        <v>16976</v>
      </c>
      <c r="K64" s="12"/>
      <c r="L64" s="92">
        <v>10.61</v>
      </c>
      <c r="M64" s="13"/>
      <c r="O64" s="95"/>
    </row>
    <row r="65" spans="1:13" ht="7.5" customHeight="1" x14ac:dyDescent="0.3">
      <c r="A65" s="15"/>
      <c r="B65" s="110"/>
      <c r="C65" s="110"/>
      <c r="D65" s="110"/>
      <c r="E65" s="110"/>
      <c r="F65" s="25"/>
      <c r="G65" s="110"/>
      <c r="H65" s="110"/>
      <c r="I65" s="110"/>
      <c r="J65" s="58"/>
      <c r="K65" s="12"/>
      <c r="L65" s="62"/>
      <c r="M65" s="13"/>
    </row>
    <row r="66" spans="1:13" x14ac:dyDescent="0.3">
      <c r="A66" s="15"/>
      <c r="B66" s="16" t="s">
        <v>17</v>
      </c>
      <c r="C66" s="110"/>
      <c r="D66" s="110"/>
      <c r="E66" s="110"/>
      <c r="F66" s="25"/>
      <c r="G66" s="110"/>
      <c r="H66" s="110"/>
      <c r="I66" s="110"/>
      <c r="J66" s="73">
        <f t="shared" si="0"/>
        <v>639001.59999999998</v>
      </c>
      <c r="K66" s="43"/>
      <c r="L66" s="63">
        <f>L14+L18+L27+L35+L47+L54+L59+L64+L42</f>
        <v>399.37599999999998</v>
      </c>
      <c r="M66" s="13"/>
    </row>
    <row r="67" spans="1:13" x14ac:dyDescent="0.3">
      <c r="A67" s="15"/>
      <c r="B67" s="16" t="s">
        <v>16</v>
      </c>
      <c r="C67" s="110"/>
      <c r="D67" s="110"/>
      <c r="E67" s="110"/>
      <c r="F67" s="25"/>
      <c r="G67" s="110"/>
      <c r="H67" s="110"/>
      <c r="I67" s="110"/>
      <c r="J67" s="73">
        <f t="shared" si="0"/>
        <v>5556.5356521739122</v>
      </c>
      <c r="K67" s="43"/>
      <c r="L67" s="64">
        <f>L66/D7</f>
        <v>3.4728347826086954</v>
      </c>
      <c r="M67" s="13"/>
    </row>
    <row r="68" spans="1:13" ht="7.5" customHeight="1" x14ac:dyDescent="0.3">
      <c r="A68" s="15"/>
      <c r="B68" s="110"/>
      <c r="C68" s="110"/>
      <c r="D68" s="110"/>
      <c r="E68" s="110"/>
      <c r="F68" s="25"/>
      <c r="G68" s="110"/>
      <c r="H68" s="110"/>
      <c r="I68" s="110"/>
      <c r="J68" s="72"/>
      <c r="K68" s="12"/>
      <c r="L68" s="62"/>
      <c r="M68" s="13"/>
    </row>
    <row r="69" spans="1:13" ht="18" thickBot="1" x14ac:dyDescent="0.35">
      <c r="A69" s="15"/>
      <c r="B69" s="16" t="s">
        <v>59</v>
      </c>
      <c r="C69" s="16"/>
      <c r="D69" s="16"/>
      <c r="E69" s="16"/>
      <c r="F69" s="36"/>
      <c r="G69" s="16"/>
      <c r="H69" s="16"/>
      <c r="I69" s="16"/>
      <c r="J69" s="74">
        <f t="shared" si="0"/>
        <v>198198.40000000002</v>
      </c>
      <c r="K69" s="43"/>
      <c r="L69" s="65">
        <f>L10-L66</f>
        <v>123.87400000000002</v>
      </c>
      <c r="M69" s="13"/>
    </row>
    <row r="70" spans="1:13" ht="7.5" customHeight="1" thickTop="1" x14ac:dyDescent="0.3">
      <c r="A70" s="15"/>
      <c r="B70" s="110"/>
      <c r="C70" s="110"/>
      <c r="D70" s="110"/>
      <c r="E70" s="110"/>
      <c r="F70" s="25"/>
      <c r="G70" s="110"/>
      <c r="H70" s="110"/>
      <c r="I70" s="110"/>
      <c r="J70" s="58"/>
      <c r="K70" s="12"/>
      <c r="L70" s="62"/>
      <c r="M70" s="13"/>
    </row>
    <row r="71" spans="1:13" x14ac:dyDescent="0.3">
      <c r="A71" s="15"/>
      <c r="B71" s="21" t="s">
        <v>15</v>
      </c>
      <c r="C71" s="110"/>
      <c r="D71" s="110"/>
      <c r="E71" s="110"/>
      <c r="F71" s="25"/>
      <c r="G71" s="110"/>
      <c r="H71" s="110"/>
      <c r="I71" s="110"/>
      <c r="J71" s="58"/>
      <c r="K71" s="12"/>
      <c r="L71" s="66"/>
      <c r="M71" s="13"/>
    </row>
    <row r="72" spans="1:13" ht="18" customHeight="1" x14ac:dyDescent="0.3">
      <c r="A72" s="15"/>
      <c r="B72" s="172" t="s">
        <v>52</v>
      </c>
      <c r="C72" s="172"/>
      <c r="D72" s="172"/>
      <c r="E72" s="173"/>
      <c r="F72" s="173"/>
      <c r="G72" s="173"/>
      <c r="H72" s="173"/>
      <c r="I72" s="173"/>
      <c r="J72" s="93">
        <f>L72*$L$1</f>
        <v>16000</v>
      </c>
      <c r="K72" s="12"/>
      <c r="L72" s="91">
        <v>10</v>
      </c>
      <c r="M72" s="13"/>
    </row>
    <row r="73" spans="1:13" ht="18" customHeight="1" x14ac:dyDescent="0.3">
      <c r="A73" s="15"/>
      <c r="B73" s="176" t="s">
        <v>53</v>
      </c>
      <c r="C73" s="176"/>
      <c r="D73" s="176"/>
      <c r="E73" s="173"/>
      <c r="F73" s="173"/>
      <c r="G73" s="173"/>
      <c r="H73" s="173"/>
      <c r="I73" s="173"/>
      <c r="J73" s="93">
        <f t="shared" ref="J73:J78" si="4">L73*$L$1</f>
        <v>336000</v>
      </c>
      <c r="K73" s="12"/>
      <c r="L73" s="91">
        <v>210</v>
      </c>
      <c r="M73" s="13"/>
    </row>
    <row r="74" spans="1:13" ht="18" customHeight="1" x14ac:dyDescent="0.3">
      <c r="A74" s="15"/>
      <c r="B74" s="176" t="s">
        <v>54</v>
      </c>
      <c r="C74" s="176"/>
      <c r="D74" s="176"/>
      <c r="E74" s="173"/>
      <c r="F74" s="173"/>
      <c r="G74" s="173"/>
      <c r="H74" s="173"/>
      <c r="I74" s="173"/>
      <c r="J74" s="93">
        <f t="shared" si="4"/>
        <v>54400</v>
      </c>
      <c r="K74" s="12"/>
      <c r="L74" s="91">
        <v>34</v>
      </c>
      <c r="M74" s="13"/>
    </row>
    <row r="75" spans="1:13" ht="18" customHeight="1" x14ac:dyDescent="0.3">
      <c r="A75" s="15"/>
      <c r="B75" s="172" t="s">
        <v>55</v>
      </c>
      <c r="C75" s="172"/>
      <c r="D75" s="172"/>
      <c r="E75" s="173"/>
      <c r="F75" s="173"/>
      <c r="G75" s="173"/>
      <c r="H75" s="173"/>
      <c r="I75" s="173"/>
      <c r="J75" s="93">
        <f t="shared" si="4"/>
        <v>0</v>
      </c>
      <c r="K75" s="12"/>
      <c r="L75" s="105"/>
      <c r="M75" s="13"/>
    </row>
    <row r="76" spans="1:13" ht="18" customHeight="1" x14ac:dyDescent="0.3">
      <c r="A76" s="15"/>
      <c r="B76" s="172" t="s">
        <v>56</v>
      </c>
      <c r="C76" s="172"/>
      <c r="D76" s="172"/>
      <c r="E76" s="173"/>
      <c r="F76" s="173"/>
      <c r="G76" s="173"/>
      <c r="H76" s="173"/>
      <c r="I76" s="173"/>
      <c r="J76" s="93">
        <f t="shared" si="4"/>
        <v>2384</v>
      </c>
      <c r="K76" s="12"/>
      <c r="L76" s="91">
        <v>1.49</v>
      </c>
      <c r="M76" s="13"/>
    </row>
    <row r="77" spans="1:13" ht="18" customHeight="1" x14ac:dyDescent="0.3">
      <c r="A77" s="15"/>
      <c r="B77" s="172" t="s">
        <v>57</v>
      </c>
      <c r="C77" s="172"/>
      <c r="D77" s="172"/>
      <c r="E77" s="173"/>
      <c r="F77" s="173"/>
      <c r="G77" s="173"/>
      <c r="H77" s="173"/>
      <c r="I77" s="173"/>
      <c r="J77" s="93">
        <f t="shared" si="4"/>
        <v>0</v>
      </c>
      <c r="K77" s="12"/>
      <c r="L77" s="105"/>
      <c r="M77" s="13"/>
    </row>
    <row r="78" spans="1:13" ht="18" customHeight="1" x14ac:dyDescent="0.3">
      <c r="A78" s="15"/>
      <c r="B78" s="172" t="s">
        <v>61</v>
      </c>
      <c r="C78" s="172"/>
      <c r="D78" s="172"/>
      <c r="E78" s="173"/>
      <c r="F78" s="173"/>
      <c r="G78" s="173"/>
      <c r="H78" s="173"/>
      <c r="I78" s="173"/>
      <c r="J78" s="93">
        <f t="shared" si="4"/>
        <v>96432</v>
      </c>
      <c r="K78" s="12"/>
      <c r="L78" s="91">
        <v>60.27</v>
      </c>
      <c r="M78" s="13"/>
    </row>
    <row r="79" spans="1:13" ht="7.5" customHeight="1" x14ac:dyDescent="0.3">
      <c r="A79" s="15"/>
      <c r="B79" s="110"/>
      <c r="C79" s="110"/>
      <c r="D79" s="110"/>
      <c r="E79" s="110"/>
      <c r="F79" s="25"/>
      <c r="G79" s="110"/>
      <c r="H79" s="110"/>
      <c r="I79" s="110"/>
      <c r="J79" s="58"/>
      <c r="K79" s="12"/>
      <c r="L79" s="62"/>
      <c r="M79" s="13"/>
    </row>
    <row r="80" spans="1:13" x14ac:dyDescent="0.3">
      <c r="A80" s="15"/>
      <c r="B80" s="16" t="s">
        <v>14</v>
      </c>
      <c r="C80" s="110"/>
      <c r="D80" s="110"/>
      <c r="E80" s="110"/>
      <c r="F80" s="25"/>
      <c r="G80" s="110"/>
      <c r="H80" s="110"/>
      <c r="I80" s="110"/>
      <c r="J80" s="73">
        <f t="shared" ref="J80:J86" si="5">L80*$L$1</f>
        <v>505216</v>
      </c>
      <c r="K80" s="43"/>
      <c r="L80" s="63">
        <f>SUM(L71:L78)</f>
        <v>315.76</v>
      </c>
      <c r="M80" s="13"/>
    </row>
    <row r="81" spans="1:26" x14ac:dyDescent="0.3">
      <c r="A81" s="15"/>
      <c r="B81" s="16" t="s">
        <v>13</v>
      </c>
      <c r="C81" s="110"/>
      <c r="D81" s="110"/>
      <c r="E81" s="110"/>
      <c r="F81" s="25"/>
      <c r="G81" s="110"/>
      <c r="H81" s="110"/>
      <c r="I81" s="110"/>
      <c r="J81" s="73">
        <f t="shared" si="5"/>
        <v>4393.1826086956517</v>
      </c>
      <c r="K81" s="43"/>
      <c r="L81" s="64">
        <f>L80/D7</f>
        <v>2.7457391304347825</v>
      </c>
      <c r="M81" s="13"/>
    </row>
    <row r="82" spans="1:26" x14ac:dyDescent="0.3">
      <c r="A82" s="15"/>
      <c r="B82" s="110"/>
      <c r="C82" s="110"/>
      <c r="D82" s="110"/>
      <c r="E82" s="110"/>
      <c r="F82" s="25"/>
      <c r="G82" s="110"/>
      <c r="H82" s="110"/>
      <c r="I82" s="110"/>
      <c r="J82" s="58"/>
      <c r="K82" s="12"/>
      <c r="L82" s="62"/>
      <c r="M82" s="13"/>
    </row>
    <row r="83" spans="1:26" x14ac:dyDescent="0.3">
      <c r="A83" s="15"/>
      <c r="B83" s="16" t="s">
        <v>12</v>
      </c>
      <c r="C83" s="110"/>
      <c r="D83" s="110"/>
      <c r="E83" s="110"/>
      <c r="F83" s="25"/>
      <c r="G83" s="110"/>
      <c r="H83" s="110"/>
      <c r="I83" s="110"/>
      <c r="J83" s="73">
        <f t="shared" si="5"/>
        <v>1144217.5999999999</v>
      </c>
      <c r="K83" s="43"/>
      <c r="L83" s="63">
        <f>L66+L80</f>
        <v>715.13599999999997</v>
      </c>
      <c r="M83" s="13"/>
    </row>
    <row r="84" spans="1:26" x14ac:dyDescent="0.3">
      <c r="A84" s="15"/>
      <c r="B84" s="16" t="s">
        <v>11</v>
      </c>
      <c r="C84" s="110"/>
      <c r="D84" s="110"/>
      <c r="E84" s="110"/>
      <c r="F84" s="25"/>
      <c r="G84" s="110"/>
      <c r="H84" s="110"/>
      <c r="I84" s="110"/>
      <c r="J84" s="73">
        <f t="shared" si="5"/>
        <v>9949.7182608695657</v>
      </c>
      <c r="K84" s="43"/>
      <c r="L84" s="64">
        <f>L83/D7</f>
        <v>6.2185739130434783</v>
      </c>
      <c r="M84" s="13"/>
    </row>
    <row r="85" spans="1:26" x14ac:dyDescent="0.3">
      <c r="A85" s="15"/>
      <c r="B85" s="110"/>
      <c r="C85" s="110"/>
      <c r="D85" s="110"/>
      <c r="E85" s="110"/>
      <c r="F85" s="25"/>
      <c r="G85" s="110"/>
      <c r="H85" s="110"/>
      <c r="I85" s="110"/>
      <c r="J85" s="72"/>
      <c r="K85" s="12"/>
      <c r="L85" s="62"/>
      <c r="M85" s="13"/>
    </row>
    <row r="86" spans="1:26" ht="18" thickBot="1" x14ac:dyDescent="0.35">
      <c r="A86" s="15"/>
      <c r="B86" s="16" t="s">
        <v>10</v>
      </c>
      <c r="C86" s="16"/>
      <c r="D86" s="16"/>
      <c r="E86" s="16"/>
      <c r="F86" s="36"/>
      <c r="G86" s="16"/>
      <c r="H86" s="16"/>
      <c r="I86" s="16"/>
      <c r="J86" s="74">
        <f t="shared" si="5"/>
        <v>-307017.59999999998</v>
      </c>
      <c r="K86" s="43"/>
      <c r="L86" s="65">
        <f>L10-L83</f>
        <v>-191.88599999999997</v>
      </c>
      <c r="M86" s="13"/>
    </row>
    <row r="87" spans="1:26" ht="18" thickTop="1" x14ac:dyDescent="0.3">
      <c r="A87" s="15"/>
      <c r="B87" s="110"/>
      <c r="C87" s="110"/>
      <c r="D87" s="110"/>
      <c r="E87" s="110"/>
      <c r="F87" s="25"/>
      <c r="G87" s="110"/>
      <c r="H87" s="110"/>
      <c r="I87" s="110"/>
      <c r="J87" s="58"/>
      <c r="K87" s="12"/>
      <c r="L87" s="58"/>
      <c r="M87" s="13"/>
    </row>
    <row r="88" spans="1:26" x14ac:dyDescent="0.3">
      <c r="A88" s="15"/>
      <c r="B88" s="110" t="s">
        <v>9</v>
      </c>
      <c r="C88" s="110"/>
      <c r="D88" s="110"/>
      <c r="E88" s="110"/>
      <c r="F88" s="25"/>
      <c r="G88" s="110"/>
      <c r="H88" s="110"/>
      <c r="I88" s="110"/>
      <c r="J88" s="67"/>
      <c r="K88" s="110"/>
      <c r="L88" s="67"/>
      <c r="M88" s="23"/>
    </row>
    <row r="89" spans="1:26" s="3" customFormat="1" x14ac:dyDescent="0.3">
      <c r="A89" s="29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3">
      <c r="A90" s="29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3">
      <c r="A91" s="29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3">
      <c r="A92" s="29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3">
      <c r="A93" s="29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x14ac:dyDescent="0.3">
      <c r="A94" s="15"/>
      <c r="B94" s="110"/>
      <c r="C94" s="110"/>
      <c r="D94" s="110"/>
      <c r="E94" s="110"/>
      <c r="F94" s="25"/>
      <c r="G94" s="110"/>
      <c r="H94" s="110"/>
      <c r="I94" s="110"/>
      <c r="J94" s="67"/>
      <c r="K94" s="110"/>
      <c r="L94" s="67"/>
      <c r="M94" s="23"/>
    </row>
    <row r="95" spans="1:26" x14ac:dyDescent="0.3">
      <c r="A95" s="15"/>
      <c r="B95" s="21" t="s">
        <v>8</v>
      </c>
      <c r="C95" s="110"/>
      <c r="D95" s="22" t="s">
        <v>7</v>
      </c>
      <c r="E95" s="110"/>
      <c r="F95" s="25" t="s">
        <v>6</v>
      </c>
      <c r="G95" s="110"/>
      <c r="H95" s="22" t="s">
        <v>5</v>
      </c>
      <c r="I95" s="110"/>
      <c r="J95" s="67"/>
      <c r="K95" s="110"/>
      <c r="L95" s="67"/>
      <c r="M95" s="23"/>
    </row>
    <row r="96" spans="1:26" x14ac:dyDescent="0.3">
      <c r="A96" s="15"/>
      <c r="B96" s="110"/>
      <c r="C96" s="110"/>
      <c r="D96" s="9">
        <v>0.1</v>
      </c>
      <c r="E96" s="110"/>
      <c r="F96" s="25"/>
      <c r="G96" s="110"/>
      <c r="H96" s="9">
        <v>0.1</v>
      </c>
      <c r="I96" s="110"/>
      <c r="J96" s="67"/>
      <c r="K96" s="110"/>
      <c r="L96" s="67"/>
      <c r="M96" s="23"/>
    </row>
    <row r="97" spans="1:13" x14ac:dyDescent="0.3">
      <c r="A97" s="15"/>
      <c r="B97" s="110"/>
      <c r="C97" s="110"/>
      <c r="D97" s="52"/>
      <c r="E97" s="16"/>
      <c r="F97" s="35" t="s">
        <v>3</v>
      </c>
      <c r="G97" s="16"/>
      <c r="H97" s="52"/>
      <c r="I97" s="110"/>
      <c r="J97" s="67"/>
      <c r="K97" s="110"/>
      <c r="L97" s="67"/>
      <c r="M97" s="23"/>
    </row>
    <row r="98" spans="1:13" x14ac:dyDescent="0.3">
      <c r="A98" s="15"/>
      <c r="B98" s="24" t="s">
        <v>4</v>
      </c>
      <c r="C98" s="110"/>
      <c r="D98" s="52">
        <f>F98*(1-D96)</f>
        <v>103.5</v>
      </c>
      <c r="E98" s="16"/>
      <c r="F98" s="36">
        <f>D7</f>
        <v>115</v>
      </c>
      <c r="G98" s="16"/>
      <c r="H98" s="35">
        <f>F98*(1+H96)</f>
        <v>126.50000000000001</v>
      </c>
      <c r="I98" s="110"/>
      <c r="J98" s="67"/>
      <c r="K98" s="110"/>
      <c r="L98" s="67"/>
      <c r="M98" s="23"/>
    </row>
    <row r="99" spans="1:13" ht="4.5" customHeight="1" x14ac:dyDescent="0.3">
      <c r="A99" s="15"/>
      <c r="B99" s="110"/>
      <c r="C99" s="110"/>
      <c r="D99" s="110"/>
      <c r="E99" s="110"/>
      <c r="F99" s="25"/>
      <c r="G99" s="110"/>
      <c r="H99" s="110"/>
      <c r="I99" s="110"/>
      <c r="J99" s="67"/>
      <c r="K99" s="110"/>
      <c r="L99" s="67"/>
      <c r="M99" s="23"/>
    </row>
    <row r="100" spans="1:13" x14ac:dyDescent="0.3">
      <c r="A100" s="15"/>
      <c r="B100" s="110" t="s">
        <v>2</v>
      </c>
      <c r="C100" s="110"/>
      <c r="D100" s="26">
        <f>$L$66/D98</f>
        <v>3.8587053140096614</v>
      </c>
      <c r="E100" s="110"/>
      <c r="F100" s="26">
        <f>$L$66/F98</f>
        <v>3.4728347826086954</v>
      </c>
      <c r="G100" s="110"/>
      <c r="H100" s="26">
        <f>$L$66/H98</f>
        <v>3.1571225296442682</v>
      </c>
      <c r="I100" s="110"/>
      <c r="J100" s="67"/>
      <c r="K100" s="110"/>
      <c r="L100" s="67"/>
      <c r="M100" s="23"/>
    </row>
    <row r="101" spans="1:13" ht="4.5" customHeight="1" x14ac:dyDescent="0.3">
      <c r="A101" s="15"/>
      <c r="B101" s="110"/>
      <c r="C101" s="110"/>
      <c r="D101" s="110"/>
      <c r="E101" s="110"/>
      <c r="F101" s="25"/>
      <c r="G101" s="110"/>
      <c r="H101" s="110"/>
      <c r="I101" s="110"/>
      <c r="J101" s="67"/>
      <c r="K101" s="110"/>
      <c r="L101" s="67"/>
      <c r="M101" s="23"/>
    </row>
    <row r="102" spans="1:13" x14ac:dyDescent="0.3">
      <c r="A102" s="15"/>
      <c r="B102" s="110" t="s">
        <v>1</v>
      </c>
      <c r="C102" s="110"/>
      <c r="D102" s="26">
        <f>$L$80/D98</f>
        <v>3.0508212560386472</v>
      </c>
      <c r="E102" s="110"/>
      <c r="F102" s="26">
        <f>$L$80/F98</f>
        <v>2.7457391304347825</v>
      </c>
      <c r="G102" s="110"/>
      <c r="H102" s="26">
        <f>$L$80/H98</f>
        <v>2.4961264822134384</v>
      </c>
      <c r="I102" s="110"/>
      <c r="J102" s="67"/>
      <c r="K102" s="110"/>
      <c r="L102" s="67"/>
      <c r="M102" s="23"/>
    </row>
    <row r="103" spans="1:13" ht="3.75" customHeight="1" x14ac:dyDescent="0.3">
      <c r="A103" s="15"/>
      <c r="B103" s="110"/>
      <c r="C103" s="110"/>
      <c r="D103" s="110"/>
      <c r="E103" s="110"/>
      <c r="F103" s="25"/>
      <c r="G103" s="110"/>
      <c r="H103" s="110"/>
      <c r="I103" s="110"/>
      <c r="J103" s="67"/>
      <c r="K103" s="110"/>
      <c r="L103" s="67"/>
      <c r="M103" s="23"/>
    </row>
    <row r="104" spans="1:13" x14ac:dyDescent="0.3">
      <c r="A104" s="15"/>
      <c r="B104" s="110" t="s">
        <v>0</v>
      </c>
      <c r="C104" s="110"/>
      <c r="D104" s="26">
        <f>$L$83/D98</f>
        <v>6.9095265700483086</v>
      </c>
      <c r="E104" s="110"/>
      <c r="F104" s="26">
        <f>$L$83/F98</f>
        <v>6.2185739130434783</v>
      </c>
      <c r="G104" s="110"/>
      <c r="H104" s="26">
        <f>$L$83/H98</f>
        <v>5.6532490118577066</v>
      </c>
      <c r="I104" s="110"/>
      <c r="J104" s="67"/>
      <c r="K104" s="110"/>
      <c r="L104" s="67"/>
      <c r="M104" s="23"/>
    </row>
    <row r="105" spans="1:13" ht="5.25" customHeight="1" x14ac:dyDescent="0.3">
      <c r="A105" s="15"/>
      <c r="B105" s="110"/>
      <c r="C105" s="110"/>
      <c r="D105" s="110"/>
      <c r="E105" s="110"/>
      <c r="F105" s="25"/>
      <c r="G105" s="110"/>
      <c r="H105" s="110"/>
      <c r="I105" s="110"/>
      <c r="J105" s="67"/>
      <c r="K105" s="110"/>
      <c r="L105" s="67"/>
      <c r="M105" s="23"/>
    </row>
    <row r="106" spans="1:13" x14ac:dyDescent="0.3">
      <c r="A106" s="15"/>
      <c r="B106" s="110"/>
      <c r="C106" s="110"/>
      <c r="D106" s="110"/>
      <c r="E106" s="110"/>
      <c r="F106" s="25"/>
      <c r="G106" s="110"/>
      <c r="H106" s="110"/>
      <c r="I106" s="110"/>
      <c r="J106" s="67"/>
      <c r="K106" s="110"/>
      <c r="L106" s="67"/>
      <c r="M106" s="23"/>
    </row>
    <row r="107" spans="1:13" x14ac:dyDescent="0.3">
      <c r="A107" s="15"/>
      <c r="B107" s="110"/>
      <c r="C107" s="110"/>
      <c r="D107" s="16"/>
      <c r="E107" s="16"/>
      <c r="F107" s="36" t="s">
        <v>4</v>
      </c>
      <c r="G107" s="16"/>
      <c r="H107" s="16"/>
      <c r="I107" s="110"/>
      <c r="J107" s="67"/>
      <c r="K107" s="110"/>
      <c r="L107" s="67"/>
      <c r="M107" s="23"/>
    </row>
    <row r="108" spans="1:13" x14ac:dyDescent="0.3">
      <c r="A108" s="15"/>
      <c r="B108" s="24" t="s">
        <v>3</v>
      </c>
      <c r="C108" s="110"/>
      <c r="D108" s="20">
        <f>F108*(1-D96)</f>
        <v>4.0949999999999998</v>
      </c>
      <c r="E108" s="16"/>
      <c r="F108" s="53">
        <f>H7</f>
        <v>4.55</v>
      </c>
      <c r="G108" s="16"/>
      <c r="H108" s="20">
        <f>F108*(1+H96)</f>
        <v>5.0049999999999999</v>
      </c>
      <c r="I108" s="110"/>
      <c r="J108" s="67"/>
      <c r="K108" s="110"/>
      <c r="L108" s="67"/>
      <c r="M108" s="23"/>
    </row>
    <row r="109" spans="1:13" ht="4.5" customHeight="1" x14ac:dyDescent="0.3">
      <c r="A109" s="15"/>
      <c r="B109" s="110"/>
      <c r="C109" s="110"/>
      <c r="D109" s="110"/>
      <c r="E109" s="110"/>
      <c r="F109" s="25"/>
      <c r="G109" s="110"/>
      <c r="H109" s="110"/>
      <c r="I109" s="110"/>
      <c r="J109" s="67"/>
      <c r="K109" s="110"/>
      <c r="L109" s="67"/>
      <c r="M109" s="23"/>
    </row>
    <row r="110" spans="1:13" x14ac:dyDescent="0.3">
      <c r="A110" s="15"/>
      <c r="B110" s="110" t="s">
        <v>2</v>
      </c>
      <c r="C110" s="110"/>
      <c r="D110" s="27">
        <f>$L$66/D108</f>
        <v>97.527716727716722</v>
      </c>
      <c r="E110" s="110"/>
      <c r="F110" s="27">
        <f>$L$66/F108</f>
        <v>87.77494505494505</v>
      </c>
      <c r="G110" s="110"/>
      <c r="H110" s="27">
        <f>$L$66/H108</f>
        <v>79.795404595404591</v>
      </c>
      <c r="I110" s="110"/>
      <c r="J110" s="67"/>
      <c r="K110" s="110"/>
      <c r="L110" s="67"/>
      <c r="M110" s="23"/>
    </row>
    <row r="111" spans="1:13" ht="3" customHeight="1" x14ac:dyDescent="0.3">
      <c r="A111" s="15"/>
      <c r="B111" s="110"/>
      <c r="C111" s="110"/>
      <c r="D111" s="110"/>
      <c r="E111" s="110"/>
      <c r="F111" s="25"/>
      <c r="G111" s="110"/>
      <c r="H111" s="110"/>
      <c r="I111" s="110"/>
      <c r="J111" s="67"/>
      <c r="K111" s="110"/>
      <c r="L111" s="67"/>
      <c r="M111" s="23"/>
    </row>
    <row r="112" spans="1:13" x14ac:dyDescent="0.3">
      <c r="A112" s="15"/>
      <c r="B112" s="110" t="s">
        <v>1</v>
      </c>
      <c r="C112" s="110"/>
      <c r="D112" s="27">
        <f>$L$80/D108</f>
        <v>77.108669108669105</v>
      </c>
      <c r="E112" s="110"/>
      <c r="F112" s="27">
        <f>$L$80/F108</f>
        <v>69.397802197802193</v>
      </c>
      <c r="G112" s="110"/>
      <c r="H112" s="27">
        <f>$L$80/H108</f>
        <v>63.08891108891109</v>
      </c>
      <c r="I112" s="110"/>
      <c r="J112" s="67"/>
      <c r="K112" s="110"/>
      <c r="L112" s="67"/>
      <c r="M112" s="23"/>
    </row>
    <row r="113" spans="1:13" ht="3.75" customHeight="1" x14ac:dyDescent="0.3">
      <c r="A113" s="15"/>
      <c r="B113" s="110"/>
      <c r="C113" s="110"/>
      <c r="D113" s="110"/>
      <c r="E113" s="110"/>
      <c r="F113" s="25"/>
      <c r="G113" s="110"/>
      <c r="H113" s="110"/>
      <c r="I113" s="110"/>
      <c r="J113" s="67"/>
      <c r="K113" s="110"/>
      <c r="L113" s="67"/>
      <c r="M113" s="23"/>
    </row>
    <row r="114" spans="1:13" x14ac:dyDescent="0.3">
      <c r="A114" s="15"/>
      <c r="B114" s="110" t="s">
        <v>0</v>
      </c>
      <c r="C114" s="110"/>
      <c r="D114" s="27">
        <f>$L$83/D108</f>
        <v>174.63638583638584</v>
      </c>
      <c r="E114" s="110"/>
      <c r="F114" s="27">
        <f>$L$83/F108</f>
        <v>157.17274725274726</v>
      </c>
      <c r="G114" s="110"/>
      <c r="H114" s="27">
        <f>$L$83/H108</f>
        <v>142.88431568431568</v>
      </c>
      <c r="I114" s="110"/>
      <c r="J114" s="67"/>
      <c r="K114" s="110"/>
      <c r="L114" s="67"/>
      <c r="M114" s="23"/>
    </row>
    <row r="115" spans="1:13" ht="5.25" customHeight="1" thickBot="1" x14ac:dyDescent="0.35">
      <c r="A115" s="19"/>
      <c r="B115" s="14"/>
      <c r="C115" s="14"/>
      <c r="D115" s="14"/>
      <c r="E115" s="14"/>
      <c r="F115" s="47"/>
      <c r="G115" s="14"/>
      <c r="H115" s="14"/>
      <c r="I115" s="14"/>
      <c r="J115" s="68"/>
      <c r="K115" s="14"/>
      <c r="L115" s="68"/>
      <c r="M115" s="48"/>
    </row>
    <row r="116" spans="1:13" s="44" customFormat="1" x14ac:dyDescent="0.3">
      <c r="F116" s="46"/>
      <c r="J116" s="69"/>
      <c r="L116" s="69"/>
    </row>
    <row r="117" spans="1:13" s="44" customFormat="1" x14ac:dyDescent="0.3">
      <c r="F117" s="46"/>
      <c r="J117" s="69"/>
      <c r="L117" s="69"/>
    </row>
    <row r="118" spans="1:13" s="44" customFormat="1" x14ac:dyDescent="0.3">
      <c r="F118" s="46"/>
      <c r="J118" s="69"/>
      <c r="L118" s="69"/>
    </row>
    <row r="119" spans="1:13" s="44" customFormat="1" x14ac:dyDescent="0.3">
      <c r="F119" s="46"/>
      <c r="J119" s="69"/>
      <c r="L119" s="69"/>
    </row>
    <row r="120" spans="1:13" s="44" customFormat="1" x14ac:dyDescent="0.3">
      <c r="F120" s="46"/>
      <c r="J120" s="69"/>
      <c r="L120" s="69"/>
    </row>
    <row r="121" spans="1:13" s="44" customFormat="1" x14ac:dyDescent="0.3">
      <c r="F121" s="46"/>
      <c r="J121" s="69"/>
      <c r="L121" s="69"/>
    </row>
    <row r="122" spans="1:13" s="44" customFormat="1" x14ac:dyDescent="0.3">
      <c r="F122" s="46"/>
      <c r="J122" s="69"/>
      <c r="L122" s="69"/>
    </row>
    <row r="123" spans="1:13" s="44" customFormat="1" x14ac:dyDescent="0.3">
      <c r="F123" s="46"/>
      <c r="J123" s="69"/>
      <c r="L123" s="69"/>
    </row>
    <row r="124" spans="1:13" s="44" customFormat="1" x14ac:dyDescent="0.3">
      <c r="F124" s="46"/>
      <c r="J124" s="69"/>
      <c r="L124" s="69"/>
    </row>
    <row r="125" spans="1:13" s="44" customFormat="1" x14ac:dyDescent="0.3">
      <c r="F125" s="46"/>
      <c r="J125" s="69"/>
      <c r="L125" s="69"/>
    </row>
    <row r="126" spans="1:13" s="44" customFormat="1" x14ac:dyDescent="0.3">
      <c r="F126" s="46"/>
      <c r="J126" s="69"/>
      <c r="L126" s="69"/>
    </row>
    <row r="127" spans="1:13" s="44" customFormat="1" x14ac:dyDescent="0.3">
      <c r="F127" s="46"/>
      <c r="J127" s="69"/>
      <c r="L127" s="69"/>
    </row>
    <row r="128" spans="1:13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  <row r="195" spans="6:12" s="44" customFormat="1" x14ac:dyDescent="0.3">
      <c r="F195" s="46"/>
      <c r="J195" s="69"/>
      <c r="L195" s="69"/>
    </row>
    <row r="196" spans="6:12" s="44" customFormat="1" x14ac:dyDescent="0.3">
      <c r="F196" s="46"/>
      <c r="J196" s="69"/>
      <c r="L196" s="69"/>
    </row>
    <row r="197" spans="6:12" s="44" customFormat="1" x14ac:dyDescent="0.3">
      <c r="F197" s="46"/>
      <c r="J197" s="69"/>
      <c r="L197" s="69"/>
    </row>
    <row r="198" spans="6:12" s="44" customFormat="1" x14ac:dyDescent="0.3">
      <c r="F198" s="46"/>
      <c r="J198" s="69"/>
      <c r="L198" s="69"/>
    </row>
    <row r="199" spans="6:12" s="44" customFormat="1" x14ac:dyDescent="0.3">
      <c r="F199" s="46"/>
      <c r="J199" s="69"/>
      <c r="L199" s="69"/>
    </row>
  </sheetData>
  <sheetProtection sheet="1" objects="1" scenarios="1" selectLockedCells="1"/>
  <mergeCells count="20">
    <mergeCell ref="B74:D74"/>
    <mergeCell ref="E74:I74"/>
    <mergeCell ref="A1:H1"/>
    <mergeCell ref="B72:D72"/>
    <mergeCell ref="E72:I72"/>
    <mergeCell ref="B73:D73"/>
    <mergeCell ref="E73:I73"/>
    <mergeCell ref="B75:D75"/>
    <mergeCell ref="E75:I75"/>
    <mergeCell ref="B76:D76"/>
    <mergeCell ref="E76:I76"/>
    <mergeCell ref="B77:D77"/>
    <mergeCell ref="E77:I77"/>
    <mergeCell ref="B93:L93"/>
    <mergeCell ref="B78:D78"/>
    <mergeCell ref="E78:I78"/>
    <mergeCell ref="B89:L89"/>
    <mergeCell ref="B90:L90"/>
    <mergeCell ref="B91:L91"/>
    <mergeCell ref="B92:L92"/>
  </mergeCells>
  <pageMargins left="1.1499999999999999" right="0.75" top="0.75" bottom="0.75" header="0.5" footer="0.5"/>
  <pageSetup scale="60" orientation="portrait" r:id="rId1"/>
  <headerFooter alignWithMargins="0"/>
  <ignoredErrors>
    <ignoredError sqref="J72:J7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Z200"/>
  <sheetViews>
    <sheetView topLeftCell="A64" zoomScale="90" zoomScaleNormal="90" workbookViewId="0">
      <selection activeCell="O76" sqref="O76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77" t="s">
        <v>172</v>
      </c>
      <c r="B1" s="178"/>
      <c r="C1" s="178"/>
      <c r="D1" s="178"/>
      <c r="E1" s="178"/>
      <c r="F1" s="178"/>
      <c r="G1" s="178"/>
      <c r="H1" s="178"/>
      <c r="I1" s="84"/>
      <c r="J1" s="82" t="s">
        <v>35</v>
      </c>
      <c r="K1" s="82"/>
      <c r="L1" s="85">
        <v>1600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3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3">
      <c r="A7" s="15"/>
      <c r="B7" s="109" t="s">
        <v>105</v>
      </c>
      <c r="C7" s="110"/>
      <c r="D7" s="96">
        <v>110</v>
      </c>
      <c r="E7" s="110"/>
      <c r="F7" s="2" t="s">
        <v>37</v>
      </c>
      <c r="G7" s="98"/>
      <c r="H7" s="96">
        <v>4.75</v>
      </c>
      <c r="I7" s="110"/>
      <c r="J7" s="79">
        <f>L7*$L$1</f>
        <v>836000</v>
      </c>
      <c r="K7" s="12"/>
      <c r="L7" s="54">
        <f>D7*H7</f>
        <v>522.5</v>
      </c>
      <c r="M7" s="13"/>
      <c r="N7" s="45"/>
    </row>
    <row r="8" spans="1:16" x14ac:dyDescent="0.3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3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3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836000</v>
      </c>
      <c r="K10" s="43"/>
      <c r="L10" s="59">
        <f>SUM(L7:L9)</f>
        <v>522.5</v>
      </c>
      <c r="M10" s="13"/>
      <c r="N10" s="45"/>
    </row>
    <row r="11" spans="1:16" ht="7.5" customHeight="1" x14ac:dyDescent="0.3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3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ht="7.5" customHeight="1" x14ac:dyDescent="0.3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s="44" customFormat="1" x14ac:dyDescent="0.3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70" si="0">L14*$L$1</f>
        <v>42320.000000000007</v>
      </c>
      <c r="K14" s="43"/>
      <c r="L14" s="77">
        <f>SUM(L15:L16)</f>
        <v>26.450000000000003</v>
      </c>
      <c r="M14" s="13"/>
    </row>
    <row r="15" spans="1:16" s="44" customFormat="1" x14ac:dyDescent="0.3">
      <c r="A15" s="15"/>
      <c r="B15" s="109" t="s">
        <v>106</v>
      </c>
      <c r="C15" s="110"/>
      <c r="D15" s="88">
        <v>115</v>
      </c>
      <c r="E15" s="110"/>
      <c r="F15" s="2" t="s">
        <v>38</v>
      </c>
      <c r="G15" s="98"/>
      <c r="H15" s="96">
        <v>0.23</v>
      </c>
      <c r="I15" s="110"/>
      <c r="J15" s="79">
        <f t="shared" si="0"/>
        <v>42320.000000000007</v>
      </c>
      <c r="K15" s="12"/>
      <c r="L15" s="60">
        <f>D15*H15</f>
        <v>26.450000000000003</v>
      </c>
      <c r="M15" s="13"/>
    </row>
    <row r="16" spans="1:16" s="44" customFormat="1" x14ac:dyDescent="0.3">
      <c r="A16" s="15"/>
      <c r="B16" s="109"/>
      <c r="C16" s="110"/>
      <c r="D16" s="100"/>
      <c r="E16" s="98"/>
      <c r="F16" s="99"/>
      <c r="G16" s="98"/>
      <c r="H16" s="100"/>
      <c r="I16" s="110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110"/>
      <c r="C17" s="110"/>
      <c r="D17" s="103"/>
      <c r="E17" s="98"/>
      <c r="F17" s="104"/>
      <c r="G17" s="98"/>
      <c r="H17" s="103"/>
      <c r="I17" s="110"/>
      <c r="J17" s="58"/>
      <c r="K17" s="12"/>
      <c r="L17" s="54"/>
      <c r="M17" s="13"/>
    </row>
    <row r="18" spans="1:13" x14ac:dyDescent="0.3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140399.99999999997</v>
      </c>
      <c r="K18" s="43"/>
      <c r="L18" s="77">
        <f>SUM(L19:L25)</f>
        <v>87.749999999999986</v>
      </c>
      <c r="M18" s="13"/>
    </row>
    <row r="19" spans="1:13" x14ac:dyDescent="0.3">
      <c r="A19" s="15"/>
      <c r="B19" s="109" t="s">
        <v>39</v>
      </c>
      <c r="C19" s="110"/>
      <c r="D19" s="88">
        <v>110</v>
      </c>
      <c r="E19" s="110"/>
      <c r="F19" s="2" t="s">
        <v>38</v>
      </c>
      <c r="G19" s="110"/>
      <c r="H19" s="96">
        <v>0.42</v>
      </c>
      <c r="I19" s="110"/>
      <c r="J19" s="79">
        <f t="shared" si="0"/>
        <v>73920</v>
      </c>
      <c r="K19" s="12"/>
      <c r="L19" s="60">
        <f t="shared" ref="L19:L25" si="1">D19*H19</f>
        <v>46.199999999999996</v>
      </c>
      <c r="M19" s="13"/>
    </row>
    <row r="20" spans="1:13" x14ac:dyDescent="0.3">
      <c r="A20" s="15"/>
      <c r="B20" s="109" t="s">
        <v>40</v>
      </c>
      <c r="C20" s="110"/>
      <c r="D20" s="88">
        <v>45</v>
      </c>
      <c r="E20" s="110"/>
      <c r="F20" s="2" t="s">
        <v>38</v>
      </c>
      <c r="G20" s="110"/>
      <c r="H20" s="96">
        <v>0.41</v>
      </c>
      <c r="I20" s="110"/>
      <c r="J20" s="79">
        <f t="shared" si="0"/>
        <v>29520</v>
      </c>
      <c r="K20" s="12"/>
      <c r="L20" s="60">
        <f t="shared" si="1"/>
        <v>18.45</v>
      </c>
      <c r="M20" s="13"/>
    </row>
    <row r="21" spans="1:13" x14ac:dyDescent="0.3">
      <c r="A21" s="15"/>
      <c r="B21" s="109" t="s">
        <v>90</v>
      </c>
      <c r="C21" s="110"/>
      <c r="D21" s="88">
        <v>10</v>
      </c>
      <c r="E21" s="110"/>
      <c r="F21" s="2" t="s">
        <v>38</v>
      </c>
      <c r="G21" s="110"/>
      <c r="H21" s="96">
        <v>0.31</v>
      </c>
      <c r="I21" s="110"/>
      <c r="J21" s="79">
        <f t="shared" si="0"/>
        <v>4960</v>
      </c>
      <c r="K21" s="12"/>
      <c r="L21" s="61">
        <f t="shared" si="1"/>
        <v>3.1</v>
      </c>
      <c r="M21" s="13"/>
    </row>
    <row r="22" spans="1:13" x14ac:dyDescent="0.3">
      <c r="A22" s="15"/>
      <c r="B22" s="109" t="s">
        <v>62</v>
      </c>
      <c r="C22" s="110"/>
      <c r="D22" s="88">
        <v>40</v>
      </c>
      <c r="E22" s="110"/>
      <c r="F22" s="2" t="s">
        <v>38</v>
      </c>
      <c r="G22" s="110"/>
      <c r="H22" s="96">
        <v>0.5</v>
      </c>
      <c r="I22" s="110"/>
      <c r="J22" s="79">
        <f t="shared" si="0"/>
        <v>32000</v>
      </c>
      <c r="K22" s="12"/>
      <c r="L22" s="61">
        <f t="shared" si="1"/>
        <v>20</v>
      </c>
      <c r="M22" s="13"/>
    </row>
    <row r="23" spans="1:13" x14ac:dyDescent="0.3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3" x14ac:dyDescent="0.3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58183.999999999993</v>
      </c>
      <c r="K27" s="43"/>
      <c r="L27" s="78">
        <f>SUM(L28:L33)</f>
        <v>36.364999999999995</v>
      </c>
      <c r="M27" s="13"/>
    </row>
    <row r="28" spans="1:13" x14ac:dyDescent="0.3">
      <c r="A28" s="15"/>
      <c r="B28" s="109" t="s">
        <v>71</v>
      </c>
      <c r="C28" s="110"/>
      <c r="D28" s="88">
        <v>16.399999999999999</v>
      </c>
      <c r="E28" s="110"/>
      <c r="F28" s="2" t="s">
        <v>64</v>
      </c>
      <c r="G28" s="110"/>
      <c r="H28" s="96">
        <v>0.85</v>
      </c>
      <c r="I28" s="110"/>
      <c r="J28" s="79">
        <f t="shared" si="0"/>
        <v>22303.999999999996</v>
      </c>
      <c r="K28" s="12"/>
      <c r="L28" s="61">
        <f t="shared" ref="L28:L33" si="2">D28*H28</f>
        <v>13.939999999999998</v>
      </c>
      <c r="M28" s="13"/>
    </row>
    <row r="29" spans="1:13" x14ac:dyDescent="0.3">
      <c r="A29" s="15"/>
      <c r="B29" s="109" t="s">
        <v>99</v>
      </c>
      <c r="C29" s="110"/>
      <c r="D29" s="88">
        <v>0.6</v>
      </c>
      <c r="E29" s="110"/>
      <c r="F29" s="2" t="s">
        <v>102</v>
      </c>
      <c r="G29" s="110"/>
      <c r="H29" s="96">
        <v>7</v>
      </c>
      <c r="I29" s="110"/>
      <c r="J29" s="79">
        <f t="shared" si="0"/>
        <v>6720</v>
      </c>
      <c r="K29" s="12"/>
      <c r="L29" s="61">
        <f t="shared" si="2"/>
        <v>4.2</v>
      </c>
      <c r="M29" s="13"/>
    </row>
    <row r="30" spans="1:13" x14ac:dyDescent="0.3">
      <c r="A30" s="15"/>
      <c r="B30" s="109" t="s">
        <v>100</v>
      </c>
      <c r="C30" s="110"/>
      <c r="D30" s="88">
        <v>0.3</v>
      </c>
      <c r="E30" s="110"/>
      <c r="F30" s="2" t="s">
        <v>65</v>
      </c>
      <c r="G30" s="110"/>
      <c r="H30" s="96">
        <v>22.25</v>
      </c>
      <c r="I30" s="110"/>
      <c r="J30" s="79">
        <f t="shared" si="0"/>
        <v>10680</v>
      </c>
      <c r="K30" s="12"/>
      <c r="L30" s="61">
        <f t="shared" si="2"/>
        <v>6.6749999999999998</v>
      </c>
      <c r="M30" s="13"/>
    </row>
    <row r="31" spans="1:13" x14ac:dyDescent="0.3">
      <c r="A31" s="15"/>
      <c r="B31" s="109" t="s">
        <v>101</v>
      </c>
      <c r="C31" s="110"/>
      <c r="D31" s="88">
        <v>7</v>
      </c>
      <c r="E31" s="98"/>
      <c r="F31" s="2" t="s">
        <v>64</v>
      </c>
      <c r="G31" s="110"/>
      <c r="H31" s="88">
        <v>1.65</v>
      </c>
      <c r="I31" s="110"/>
      <c r="J31" s="79">
        <f t="shared" si="0"/>
        <v>18480</v>
      </c>
      <c r="K31" s="12"/>
      <c r="L31" s="61">
        <f t="shared" si="2"/>
        <v>11.549999999999999</v>
      </c>
      <c r="M31" s="13"/>
    </row>
    <row r="32" spans="1:13" x14ac:dyDescent="0.3">
      <c r="A32" s="15"/>
      <c r="B32" s="109"/>
      <c r="C32" s="110"/>
      <c r="D32" s="88"/>
      <c r="E32" s="98"/>
      <c r="F32" s="2"/>
      <c r="G32" s="110"/>
      <c r="H32" s="88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109"/>
      <c r="C33" s="110"/>
      <c r="D33" s="88"/>
      <c r="E33" s="98"/>
      <c r="F33" s="2"/>
      <c r="G33" s="110"/>
      <c r="H33" s="88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10"/>
      <c r="C34" s="110"/>
      <c r="D34" s="103"/>
      <c r="E34" s="98"/>
      <c r="F34" s="104"/>
      <c r="G34" s="98"/>
      <c r="H34" s="103"/>
      <c r="I34" s="110"/>
      <c r="J34" s="58"/>
      <c r="K34" s="12"/>
      <c r="L34" s="62"/>
      <c r="M34" s="13"/>
    </row>
    <row r="35" spans="1:13" x14ac:dyDescent="0.3">
      <c r="A35" s="15"/>
      <c r="B35" s="16" t="s">
        <v>77</v>
      </c>
      <c r="C35" s="110"/>
      <c r="D35" s="103"/>
      <c r="E35" s="98"/>
      <c r="F35" s="104"/>
      <c r="G35" s="98"/>
      <c r="H35" s="103"/>
      <c r="I35" s="110"/>
      <c r="J35" s="76">
        <f t="shared" si="0"/>
        <v>87760</v>
      </c>
      <c r="K35" s="43"/>
      <c r="L35" s="78">
        <f>SUM(L36:L40)</f>
        <v>54.85</v>
      </c>
      <c r="M35" s="13"/>
    </row>
    <row r="36" spans="1:13" x14ac:dyDescent="0.3">
      <c r="A36" s="15"/>
      <c r="B36" s="109" t="s">
        <v>67</v>
      </c>
      <c r="C36" s="110"/>
      <c r="D36" s="88">
        <v>1</v>
      </c>
      <c r="E36" s="110"/>
      <c r="F36" s="2" t="s">
        <v>42</v>
      </c>
      <c r="G36" s="98"/>
      <c r="H36" s="96">
        <v>7.35</v>
      </c>
      <c r="I36" s="110"/>
      <c r="J36" s="79">
        <f t="shared" si="0"/>
        <v>11760</v>
      </c>
      <c r="K36" s="12"/>
      <c r="L36" s="61">
        <f>D36*H36</f>
        <v>7.35</v>
      </c>
      <c r="M36" s="13"/>
    </row>
    <row r="37" spans="1:13" x14ac:dyDescent="0.3">
      <c r="A37" s="15"/>
      <c r="B37" s="109" t="s">
        <v>103</v>
      </c>
      <c r="C37" s="110"/>
      <c r="D37" s="96">
        <v>1</v>
      </c>
      <c r="E37" s="110"/>
      <c r="F37" s="2" t="s">
        <v>42</v>
      </c>
      <c r="G37" s="110"/>
      <c r="H37" s="96">
        <v>9</v>
      </c>
      <c r="I37" s="110"/>
      <c r="J37" s="79">
        <f t="shared" si="0"/>
        <v>14400</v>
      </c>
      <c r="K37" s="12"/>
      <c r="L37" s="61">
        <f>D37*H37</f>
        <v>9</v>
      </c>
      <c r="M37" s="13"/>
    </row>
    <row r="38" spans="1:13" x14ac:dyDescent="0.3">
      <c r="A38" s="15"/>
      <c r="B38" s="109" t="s">
        <v>68</v>
      </c>
      <c r="C38" s="110"/>
      <c r="D38" s="88">
        <v>110</v>
      </c>
      <c r="E38" s="110"/>
      <c r="F38" s="2" t="s">
        <v>37</v>
      </c>
      <c r="G38" s="110"/>
      <c r="H38" s="88">
        <v>0.35</v>
      </c>
      <c r="I38" s="110"/>
      <c r="J38" s="79">
        <f t="shared" si="0"/>
        <v>61600</v>
      </c>
      <c r="K38" s="12"/>
      <c r="L38" s="61">
        <f>D38*H38</f>
        <v>38.5</v>
      </c>
      <c r="M38" s="13"/>
    </row>
    <row r="39" spans="1:13" x14ac:dyDescent="0.3">
      <c r="A39" s="15"/>
      <c r="B39" s="109"/>
      <c r="C39" s="110"/>
      <c r="D39" s="88"/>
      <c r="E39" s="110"/>
      <c r="F39" s="2"/>
      <c r="G39" s="110"/>
      <c r="H39" s="88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109"/>
      <c r="C40" s="110"/>
      <c r="D40" s="88"/>
      <c r="E40" s="110"/>
      <c r="F40" s="2"/>
      <c r="G40" s="110"/>
      <c r="H40" s="88"/>
      <c r="I40" s="110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110"/>
      <c r="C41" s="110"/>
      <c r="D41" s="103"/>
      <c r="E41" s="98"/>
      <c r="F41" s="104"/>
      <c r="G41" s="98"/>
      <c r="H41" s="103"/>
      <c r="I41" s="110"/>
      <c r="J41" s="58"/>
      <c r="K41" s="12"/>
      <c r="L41" s="62"/>
      <c r="M41" s="13"/>
    </row>
    <row r="42" spans="1:13" x14ac:dyDescent="0.3">
      <c r="A42" s="15"/>
      <c r="B42" s="16" t="s">
        <v>92</v>
      </c>
      <c r="C42" s="110"/>
      <c r="D42" s="103"/>
      <c r="E42" s="98"/>
      <c r="F42" s="104"/>
      <c r="G42" s="98"/>
      <c r="H42" s="103"/>
      <c r="I42" s="110"/>
      <c r="J42" s="76">
        <f t="shared" ref="J42:J45" si="3">L42*$L$1</f>
        <v>109759.99999999999</v>
      </c>
      <c r="K42" s="78"/>
      <c r="L42" s="78">
        <f>SUM(L43:L45)</f>
        <v>68.599999999999994</v>
      </c>
      <c r="M42" s="13"/>
    </row>
    <row r="43" spans="1:13" x14ac:dyDescent="0.3">
      <c r="A43" s="15"/>
      <c r="B43" s="109" t="s">
        <v>93</v>
      </c>
      <c r="C43" s="110"/>
      <c r="D43" s="88">
        <v>20</v>
      </c>
      <c r="E43" s="110"/>
      <c r="F43" s="2" t="s">
        <v>96</v>
      </c>
      <c r="G43" s="98"/>
      <c r="H43" s="96">
        <v>1.93</v>
      </c>
      <c r="I43" s="110"/>
      <c r="J43" s="79">
        <f t="shared" si="3"/>
        <v>61760</v>
      </c>
      <c r="K43" s="12"/>
      <c r="L43" s="61">
        <f>D43*H43</f>
        <v>38.6</v>
      </c>
      <c r="M43" s="13"/>
    </row>
    <row r="44" spans="1:13" x14ac:dyDescent="0.3">
      <c r="A44" s="15"/>
      <c r="B44" s="109" t="s">
        <v>94</v>
      </c>
      <c r="C44" s="110"/>
      <c r="D44" s="88">
        <v>1</v>
      </c>
      <c r="E44" s="110"/>
      <c r="F44" s="2" t="s">
        <v>97</v>
      </c>
      <c r="G44" s="98"/>
      <c r="H44" s="96">
        <v>19</v>
      </c>
      <c r="I44" s="110"/>
      <c r="J44" s="79">
        <f t="shared" si="3"/>
        <v>30400</v>
      </c>
      <c r="K44" s="12"/>
      <c r="L44" s="61">
        <f>D44*H44</f>
        <v>19</v>
      </c>
      <c r="M44" s="13"/>
    </row>
    <row r="45" spans="1:13" x14ac:dyDescent="0.3">
      <c r="A45" s="15"/>
      <c r="B45" s="109" t="s">
        <v>95</v>
      </c>
      <c r="C45" s="110"/>
      <c r="D45" s="88">
        <v>20</v>
      </c>
      <c r="E45" s="110"/>
      <c r="F45" s="2" t="s">
        <v>96</v>
      </c>
      <c r="G45" s="98"/>
      <c r="H45" s="96">
        <v>0.55000000000000004</v>
      </c>
      <c r="I45" s="110"/>
      <c r="J45" s="79">
        <f t="shared" si="3"/>
        <v>17600</v>
      </c>
      <c r="K45" s="12"/>
      <c r="L45" s="61">
        <f>D45*H45</f>
        <v>11</v>
      </c>
      <c r="M45" s="13"/>
    </row>
    <row r="46" spans="1:13" ht="7.5" customHeight="1" x14ac:dyDescent="0.3">
      <c r="A46" s="15"/>
      <c r="B46" s="110"/>
      <c r="C46" s="110"/>
      <c r="D46" s="103"/>
      <c r="E46" s="98"/>
      <c r="F46" s="104"/>
      <c r="G46" s="98"/>
      <c r="H46" s="103"/>
      <c r="I46" s="110"/>
      <c r="J46" s="58"/>
      <c r="K46" s="12"/>
      <c r="L46" s="62"/>
      <c r="M46" s="13"/>
    </row>
    <row r="47" spans="1:13" x14ac:dyDescent="0.3">
      <c r="A47" s="15"/>
      <c r="B47" s="16" t="s">
        <v>20</v>
      </c>
      <c r="C47" s="110"/>
      <c r="D47" s="103"/>
      <c r="E47" s="98"/>
      <c r="F47" s="104"/>
      <c r="G47" s="98"/>
      <c r="H47" s="103"/>
      <c r="I47" s="110"/>
      <c r="J47" s="76">
        <f t="shared" si="0"/>
        <v>70198.400000000009</v>
      </c>
      <c r="K47" s="43"/>
      <c r="L47" s="78">
        <f>SUM(L48:L52)</f>
        <v>43.874000000000002</v>
      </c>
      <c r="M47" s="13"/>
    </row>
    <row r="48" spans="1:13" x14ac:dyDescent="0.3">
      <c r="A48" s="15"/>
      <c r="B48" s="109" t="s">
        <v>43</v>
      </c>
      <c r="C48" s="110"/>
      <c r="D48" s="88">
        <v>2.88</v>
      </c>
      <c r="E48" s="110"/>
      <c r="F48" s="2" t="s">
        <v>48</v>
      </c>
      <c r="G48" s="98"/>
      <c r="H48" s="96">
        <v>3.15</v>
      </c>
      <c r="I48" s="110"/>
      <c r="J48" s="79">
        <f t="shared" si="0"/>
        <v>14515.199999999999</v>
      </c>
      <c r="K48" s="12"/>
      <c r="L48" s="61">
        <f>D48*H48</f>
        <v>9.0719999999999992</v>
      </c>
      <c r="M48" s="13"/>
    </row>
    <row r="49" spans="1:13" x14ac:dyDescent="0.3">
      <c r="A49" s="15"/>
      <c r="B49" s="109" t="s">
        <v>44</v>
      </c>
      <c r="C49" s="110"/>
      <c r="D49" s="88">
        <v>5.32</v>
      </c>
      <c r="E49" s="110"/>
      <c r="F49" s="2" t="s">
        <v>48</v>
      </c>
      <c r="G49" s="98"/>
      <c r="H49" s="96">
        <v>2.9</v>
      </c>
      <c r="I49" s="110"/>
      <c r="J49" s="79">
        <f t="shared" si="0"/>
        <v>24684.800000000003</v>
      </c>
      <c r="K49" s="12"/>
      <c r="L49" s="61">
        <f>D49*H49</f>
        <v>15.428000000000001</v>
      </c>
      <c r="M49" s="13"/>
    </row>
    <row r="50" spans="1:13" x14ac:dyDescent="0.3">
      <c r="A50" s="15"/>
      <c r="B50" s="109" t="s">
        <v>45</v>
      </c>
      <c r="C50" s="110"/>
      <c r="D50" s="88">
        <v>0.16</v>
      </c>
      <c r="E50" s="110"/>
      <c r="F50" s="2" t="s">
        <v>48</v>
      </c>
      <c r="G50" s="98"/>
      <c r="H50" s="96">
        <v>3.4</v>
      </c>
      <c r="I50" s="110"/>
      <c r="J50" s="79">
        <f t="shared" si="0"/>
        <v>870.40000000000009</v>
      </c>
      <c r="K50" s="12"/>
      <c r="L50" s="61">
        <f>D50*H50</f>
        <v>0.54400000000000004</v>
      </c>
      <c r="M50" s="13"/>
    </row>
    <row r="51" spans="1:13" x14ac:dyDescent="0.3">
      <c r="A51" s="15"/>
      <c r="B51" s="109" t="s">
        <v>46</v>
      </c>
      <c r="C51" s="110"/>
      <c r="D51" s="88">
        <v>1</v>
      </c>
      <c r="E51" s="110"/>
      <c r="F51" s="2" t="s">
        <v>49</v>
      </c>
      <c r="G51" s="98"/>
      <c r="H51" s="96">
        <v>3.76</v>
      </c>
      <c r="I51" s="110"/>
      <c r="J51" s="79">
        <f>L51*$L$1</f>
        <v>6016</v>
      </c>
      <c r="K51" s="12"/>
      <c r="L51" s="61">
        <f>D51*H51</f>
        <v>3.76</v>
      </c>
      <c r="M51" s="13"/>
    </row>
    <row r="52" spans="1:13" x14ac:dyDescent="0.3">
      <c r="A52" s="15"/>
      <c r="B52" s="109" t="s">
        <v>47</v>
      </c>
      <c r="C52" s="110"/>
      <c r="D52" s="88">
        <v>1</v>
      </c>
      <c r="E52" s="110"/>
      <c r="F52" s="2" t="s">
        <v>49</v>
      </c>
      <c r="G52" s="98"/>
      <c r="H52" s="96">
        <v>15.07</v>
      </c>
      <c r="I52" s="110"/>
      <c r="J52" s="79">
        <f t="shared" si="0"/>
        <v>24112</v>
      </c>
      <c r="K52" s="12"/>
      <c r="L52" s="61">
        <f>D52*H52</f>
        <v>15.07</v>
      </c>
      <c r="M52" s="13"/>
    </row>
    <row r="53" spans="1:13" ht="7.5" customHeight="1" x14ac:dyDescent="0.3">
      <c r="A53" s="15"/>
      <c r="B53" s="32"/>
      <c r="C53" s="110"/>
      <c r="D53" s="101"/>
      <c r="E53" s="98"/>
      <c r="F53" s="102"/>
      <c r="G53" s="98"/>
      <c r="H53" s="101"/>
      <c r="I53" s="110"/>
      <c r="J53" s="58"/>
      <c r="K53" s="12"/>
      <c r="L53" s="62"/>
      <c r="M53" s="13"/>
    </row>
    <row r="54" spans="1:13" x14ac:dyDescent="0.3">
      <c r="A54" s="15"/>
      <c r="B54" s="16" t="s">
        <v>19</v>
      </c>
      <c r="C54" s="110"/>
      <c r="D54" s="103"/>
      <c r="E54" s="98"/>
      <c r="F54" s="104"/>
      <c r="G54" s="98"/>
      <c r="H54" s="103"/>
      <c r="I54" s="110"/>
      <c r="J54" s="76">
        <f t="shared" si="0"/>
        <v>106747.2</v>
      </c>
      <c r="K54" s="43"/>
      <c r="L54" s="78">
        <f>SUM(L55:L58)</f>
        <v>66.716999999999999</v>
      </c>
      <c r="M54" s="13"/>
    </row>
    <row r="55" spans="1:13" x14ac:dyDescent="0.3">
      <c r="A55" s="15"/>
      <c r="B55" s="109" t="s">
        <v>50</v>
      </c>
      <c r="C55" s="110"/>
      <c r="D55" s="88">
        <v>1.66</v>
      </c>
      <c r="E55" s="110"/>
      <c r="F55" s="2" t="s">
        <v>51</v>
      </c>
      <c r="G55" s="110"/>
      <c r="H55" s="96">
        <v>22.5</v>
      </c>
      <c r="I55" s="110"/>
      <c r="J55" s="79">
        <f t="shared" si="0"/>
        <v>59760</v>
      </c>
      <c r="K55" s="12"/>
      <c r="L55" s="61">
        <f>D55*H55</f>
        <v>37.35</v>
      </c>
      <c r="M55" s="13"/>
    </row>
    <row r="56" spans="1:13" s="44" customFormat="1" x14ac:dyDescent="0.3">
      <c r="A56" s="15"/>
      <c r="B56" s="109" t="s">
        <v>91</v>
      </c>
      <c r="C56" s="110"/>
      <c r="D56" s="88">
        <v>0.8</v>
      </c>
      <c r="E56" s="110"/>
      <c r="F56" s="2" t="s">
        <v>51</v>
      </c>
      <c r="G56" s="110"/>
      <c r="H56" s="96">
        <v>22.5</v>
      </c>
      <c r="I56" s="110"/>
      <c r="J56" s="79">
        <f t="shared" si="0"/>
        <v>28800</v>
      </c>
      <c r="K56" s="12"/>
      <c r="L56" s="61">
        <f>D56*H56</f>
        <v>18</v>
      </c>
      <c r="M56" s="13"/>
    </row>
    <row r="57" spans="1:13" s="44" customFormat="1" x14ac:dyDescent="0.3">
      <c r="A57" s="15"/>
      <c r="B57" s="109" t="s">
        <v>107</v>
      </c>
      <c r="C57" s="110"/>
      <c r="D57" s="88">
        <v>0.24</v>
      </c>
      <c r="E57" s="110"/>
      <c r="F57" s="2" t="s">
        <v>51</v>
      </c>
      <c r="G57" s="110"/>
      <c r="H57" s="96">
        <v>22.5</v>
      </c>
      <c r="I57" s="110"/>
      <c r="J57" s="79">
        <f t="shared" si="0"/>
        <v>8640</v>
      </c>
      <c r="K57" s="12"/>
      <c r="L57" s="61">
        <f>D57*H57</f>
        <v>5.3999999999999995</v>
      </c>
      <c r="M57" s="13"/>
    </row>
    <row r="58" spans="1:13" s="44" customFormat="1" x14ac:dyDescent="0.3">
      <c r="A58" s="15"/>
      <c r="B58" s="109" t="s">
        <v>66</v>
      </c>
      <c r="C58" s="110"/>
      <c r="D58" s="88">
        <v>0.34</v>
      </c>
      <c r="E58" s="110"/>
      <c r="F58" s="2" t="s">
        <v>51</v>
      </c>
      <c r="G58" s="110"/>
      <c r="H58" s="88">
        <v>17.55</v>
      </c>
      <c r="I58" s="110"/>
      <c r="J58" s="79">
        <f t="shared" si="0"/>
        <v>9547.2000000000007</v>
      </c>
      <c r="K58" s="12"/>
      <c r="L58" s="61">
        <f>D58*H58</f>
        <v>5.9670000000000005</v>
      </c>
      <c r="M58" s="13"/>
    </row>
    <row r="59" spans="1:13" s="44" customFormat="1" ht="7.5" customHeight="1" x14ac:dyDescent="0.3">
      <c r="A59" s="15"/>
      <c r="B59" s="32"/>
      <c r="C59" s="110"/>
      <c r="D59" s="101"/>
      <c r="E59" s="98"/>
      <c r="F59" s="102"/>
      <c r="G59" s="98"/>
      <c r="H59" s="101"/>
      <c r="I59" s="110"/>
      <c r="J59" s="58"/>
      <c r="K59" s="12"/>
      <c r="L59" s="62"/>
      <c r="M59" s="13"/>
    </row>
    <row r="60" spans="1:13" s="44" customFormat="1" x14ac:dyDescent="0.3">
      <c r="A60" s="15"/>
      <c r="B60" s="16" t="s">
        <v>18</v>
      </c>
      <c r="C60" s="110"/>
      <c r="D60" s="103"/>
      <c r="E60" s="98"/>
      <c r="F60" s="104"/>
      <c r="G60" s="98"/>
      <c r="H60" s="103"/>
      <c r="I60" s="110"/>
      <c r="J60" s="76">
        <f t="shared" si="0"/>
        <v>32000</v>
      </c>
      <c r="K60" s="43"/>
      <c r="L60" s="78">
        <f>SUM(L61:L63)</f>
        <v>20</v>
      </c>
      <c r="M60" s="13"/>
    </row>
    <row r="61" spans="1:13" s="44" customFormat="1" x14ac:dyDescent="0.3">
      <c r="A61" s="15"/>
      <c r="B61" s="109" t="s">
        <v>58</v>
      </c>
      <c r="C61" s="110"/>
      <c r="D61" s="88">
        <v>1</v>
      </c>
      <c r="E61" s="110"/>
      <c r="F61" s="2" t="s">
        <v>42</v>
      </c>
      <c r="G61" s="98"/>
      <c r="H61" s="96">
        <v>20</v>
      </c>
      <c r="I61" s="110"/>
      <c r="J61" s="79">
        <f t="shared" si="0"/>
        <v>32000</v>
      </c>
      <c r="K61" s="12"/>
      <c r="L61" s="61">
        <f>D61*H61</f>
        <v>20</v>
      </c>
      <c r="M61" s="13"/>
    </row>
    <row r="62" spans="1:13" s="44" customFormat="1" x14ac:dyDescent="0.3">
      <c r="A62" s="15"/>
      <c r="B62" s="109"/>
      <c r="C62" s="110"/>
      <c r="D62" s="100"/>
      <c r="E62" s="98"/>
      <c r="F62" s="99"/>
      <c r="G62" s="98"/>
      <c r="H62" s="100"/>
      <c r="I62" s="110"/>
      <c r="J62" s="79">
        <f t="shared" si="0"/>
        <v>0</v>
      </c>
      <c r="K62" s="12"/>
      <c r="L62" s="61">
        <f>D62*H62</f>
        <v>0</v>
      </c>
      <c r="M62" s="13"/>
    </row>
    <row r="63" spans="1:13" s="44" customFormat="1" x14ac:dyDescent="0.3">
      <c r="A63" s="15"/>
      <c r="B63" s="109"/>
      <c r="C63" s="110"/>
      <c r="D63" s="100"/>
      <c r="E63" s="98"/>
      <c r="F63" s="99"/>
      <c r="G63" s="98"/>
      <c r="H63" s="100"/>
      <c r="I63" s="110"/>
      <c r="J63" s="79">
        <f t="shared" si="0"/>
        <v>0</v>
      </c>
      <c r="K63" s="12"/>
      <c r="L63" s="61">
        <f>D63*H63</f>
        <v>0</v>
      </c>
      <c r="M63" s="13"/>
    </row>
    <row r="64" spans="1:13" s="44" customFormat="1" ht="7.5" customHeight="1" x14ac:dyDescent="0.3">
      <c r="A64" s="15"/>
      <c r="B64" s="110"/>
      <c r="C64" s="110"/>
      <c r="D64" s="110"/>
      <c r="E64" s="110"/>
      <c r="F64" s="25"/>
      <c r="G64" s="110"/>
      <c r="H64" s="31"/>
      <c r="I64" s="110"/>
      <c r="J64" s="79"/>
      <c r="K64" s="12"/>
      <c r="L64" s="62"/>
      <c r="M64" s="13"/>
    </row>
    <row r="65" spans="1:15" s="44" customFormat="1" x14ac:dyDescent="0.3">
      <c r="A65" s="15"/>
      <c r="B65" s="86" t="s">
        <v>74</v>
      </c>
      <c r="C65" s="87"/>
      <c r="D65" s="97">
        <v>7.0000000000000007E-2</v>
      </c>
      <c r="E65" s="110"/>
      <c r="F65" s="25"/>
      <c r="G65" s="110"/>
      <c r="H65" s="110"/>
      <c r="I65" s="110"/>
      <c r="J65" s="94">
        <f t="shared" si="0"/>
        <v>17040</v>
      </c>
      <c r="K65" s="12"/>
      <c r="L65" s="92">
        <v>10.65</v>
      </c>
      <c r="M65" s="13"/>
      <c r="O65" s="95"/>
    </row>
    <row r="66" spans="1:15" s="44" customFormat="1" ht="7.5" customHeight="1" x14ac:dyDescent="0.3">
      <c r="A66" s="15"/>
      <c r="B66" s="110"/>
      <c r="C66" s="110"/>
      <c r="D66" s="110"/>
      <c r="E66" s="110"/>
      <c r="F66" s="25"/>
      <c r="G66" s="110"/>
      <c r="H66" s="110"/>
      <c r="I66" s="110"/>
      <c r="J66" s="58"/>
      <c r="K66" s="12"/>
      <c r="L66" s="62"/>
      <c r="M66" s="13"/>
    </row>
    <row r="67" spans="1:15" s="44" customFormat="1" x14ac:dyDescent="0.3">
      <c r="A67" s="15"/>
      <c r="B67" s="16" t="s">
        <v>17</v>
      </c>
      <c r="C67" s="110"/>
      <c r="D67" s="110"/>
      <c r="E67" s="110"/>
      <c r="F67" s="25"/>
      <c r="G67" s="110"/>
      <c r="H67" s="110"/>
      <c r="I67" s="110"/>
      <c r="J67" s="73">
        <f t="shared" si="0"/>
        <v>664409.59999999998</v>
      </c>
      <c r="K67" s="43"/>
      <c r="L67" s="63">
        <f>L14+L18+L27+L35+L47+L54+L60+L65+L42</f>
        <v>415.25599999999997</v>
      </c>
      <c r="M67" s="13"/>
    </row>
    <row r="68" spans="1:15" s="44" customFormat="1" x14ac:dyDescent="0.3">
      <c r="A68" s="15"/>
      <c r="B68" s="16" t="s">
        <v>16</v>
      </c>
      <c r="C68" s="110"/>
      <c r="D68" s="110"/>
      <c r="E68" s="110"/>
      <c r="F68" s="25"/>
      <c r="G68" s="110"/>
      <c r="H68" s="110"/>
      <c r="I68" s="110"/>
      <c r="J68" s="73">
        <f t="shared" si="0"/>
        <v>6040.0872727272717</v>
      </c>
      <c r="K68" s="43"/>
      <c r="L68" s="64">
        <f>L67/D7</f>
        <v>3.775054545454545</v>
      </c>
      <c r="M68" s="13"/>
    </row>
    <row r="69" spans="1:15" s="44" customFormat="1" ht="7.5" customHeight="1" x14ac:dyDescent="0.3">
      <c r="A69" s="15"/>
      <c r="B69" s="110"/>
      <c r="C69" s="110"/>
      <c r="D69" s="110"/>
      <c r="E69" s="110"/>
      <c r="F69" s="25"/>
      <c r="G69" s="110"/>
      <c r="H69" s="110"/>
      <c r="I69" s="110"/>
      <c r="J69" s="72"/>
      <c r="K69" s="12"/>
      <c r="L69" s="62"/>
      <c r="M69" s="13"/>
    </row>
    <row r="70" spans="1:15" s="44" customFormat="1" ht="18" thickBot="1" x14ac:dyDescent="0.35">
      <c r="A70" s="15"/>
      <c r="B70" s="16" t="s">
        <v>59</v>
      </c>
      <c r="C70" s="16"/>
      <c r="D70" s="16"/>
      <c r="E70" s="16"/>
      <c r="F70" s="36"/>
      <c r="G70" s="16"/>
      <c r="H70" s="16"/>
      <c r="I70" s="16"/>
      <c r="J70" s="74">
        <f t="shared" si="0"/>
        <v>171590.40000000005</v>
      </c>
      <c r="K70" s="43"/>
      <c r="L70" s="65">
        <f>L10-L67</f>
        <v>107.24400000000003</v>
      </c>
      <c r="M70" s="13"/>
    </row>
    <row r="71" spans="1:15" s="44" customFormat="1" ht="7.5" customHeight="1" thickTop="1" x14ac:dyDescent="0.3">
      <c r="A71" s="15"/>
      <c r="B71" s="110"/>
      <c r="C71" s="110"/>
      <c r="D71" s="110"/>
      <c r="E71" s="110"/>
      <c r="F71" s="25"/>
      <c r="G71" s="110"/>
      <c r="H71" s="110"/>
      <c r="I71" s="110"/>
      <c r="J71" s="58"/>
      <c r="K71" s="12"/>
      <c r="L71" s="62"/>
      <c r="M71" s="13"/>
    </row>
    <row r="72" spans="1:15" s="44" customFormat="1" x14ac:dyDescent="0.3">
      <c r="A72" s="15"/>
      <c r="B72" s="21" t="s">
        <v>15</v>
      </c>
      <c r="C72" s="110"/>
      <c r="D72" s="110"/>
      <c r="E72" s="110"/>
      <c r="F72" s="25"/>
      <c r="G72" s="110"/>
      <c r="H72" s="110"/>
      <c r="I72" s="110"/>
      <c r="J72" s="58"/>
      <c r="K72" s="12"/>
      <c r="L72" s="66"/>
      <c r="M72" s="13"/>
    </row>
    <row r="73" spans="1:15" s="44" customFormat="1" ht="18" customHeight="1" x14ac:dyDescent="0.3">
      <c r="A73" s="15"/>
      <c r="B73" s="172" t="s">
        <v>52</v>
      </c>
      <c r="C73" s="172"/>
      <c r="D73" s="172"/>
      <c r="E73" s="173"/>
      <c r="F73" s="173"/>
      <c r="G73" s="173"/>
      <c r="H73" s="173"/>
      <c r="I73" s="173"/>
      <c r="J73" s="93">
        <f>L73*$L$1</f>
        <v>16000</v>
      </c>
      <c r="K73" s="12"/>
      <c r="L73" s="91">
        <v>10</v>
      </c>
      <c r="M73" s="13"/>
    </row>
    <row r="74" spans="1:15" s="44" customFormat="1" ht="18" customHeight="1" x14ac:dyDescent="0.3">
      <c r="A74" s="15"/>
      <c r="B74" s="176" t="s">
        <v>53</v>
      </c>
      <c r="C74" s="176"/>
      <c r="D74" s="176"/>
      <c r="E74" s="173"/>
      <c r="F74" s="173"/>
      <c r="G74" s="173"/>
      <c r="H74" s="173"/>
      <c r="I74" s="173"/>
      <c r="J74" s="93">
        <f t="shared" ref="J74:J79" si="4">L74*$L$1</f>
        <v>336000</v>
      </c>
      <c r="K74" s="12"/>
      <c r="L74" s="91">
        <v>210</v>
      </c>
      <c r="M74" s="13"/>
    </row>
    <row r="75" spans="1:15" s="44" customFormat="1" ht="18" customHeight="1" x14ac:dyDescent="0.3">
      <c r="A75" s="15"/>
      <c r="B75" s="176" t="s">
        <v>54</v>
      </c>
      <c r="C75" s="176"/>
      <c r="D75" s="176"/>
      <c r="E75" s="173"/>
      <c r="F75" s="173"/>
      <c r="G75" s="173"/>
      <c r="H75" s="173"/>
      <c r="I75" s="173"/>
      <c r="J75" s="93">
        <f t="shared" si="4"/>
        <v>56000</v>
      </c>
      <c r="K75" s="12"/>
      <c r="L75" s="91">
        <v>35</v>
      </c>
      <c r="M75" s="13"/>
    </row>
    <row r="76" spans="1:15" s="44" customFormat="1" ht="18" customHeight="1" x14ac:dyDescent="0.3">
      <c r="A76" s="15"/>
      <c r="B76" s="172" t="s">
        <v>55</v>
      </c>
      <c r="C76" s="172"/>
      <c r="D76" s="172"/>
      <c r="E76" s="173"/>
      <c r="F76" s="173"/>
      <c r="G76" s="173"/>
      <c r="H76" s="173"/>
      <c r="I76" s="173"/>
      <c r="J76" s="93">
        <f t="shared" si="4"/>
        <v>0</v>
      </c>
      <c r="K76" s="12"/>
      <c r="L76" s="105"/>
      <c r="M76" s="13"/>
    </row>
    <row r="77" spans="1:15" s="44" customFormat="1" ht="18" customHeight="1" x14ac:dyDescent="0.3">
      <c r="A77" s="15"/>
      <c r="B77" s="172" t="s">
        <v>56</v>
      </c>
      <c r="C77" s="172"/>
      <c r="D77" s="172"/>
      <c r="E77" s="173"/>
      <c r="F77" s="173"/>
      <c r="G77" s="173"/>
      <c r="H77" s="173"/>
      <c r="I77" s="173"/>
      <c r="J77" s="93">
        <f t="shared" si="4"/>
        <v>2384</v>
      </c>
      <c r="K77" s="12"/>
      <c r="L77" s="91">
        <v>1.49</v>
      </c>
      <c r="M77" s="13"/>
    </row>
    <row r="78" spans="1:15" s="44" customFormat="1" ht="18" customHeight="1" x14ac:dyDescent="0.3">
      <c r="A78" s="15"/>
      <c r="B78" s="172" t="s">
        <v>57</v>
      </c>
      <c r="C78" s="172"/>
      <c r="D78" s="172"/>
      <c r="E78" s="173"/>
      <c r="F78" s="173"/>
      <c r="G78" s="173"/>
      <c r="H78" s="173"/>
      <c r="I78" s="173"/>
      <c r="J78" s="93">
        <f t="shared" si="4"/>
        <v>0</v>
      </c>
      <c r="K78" s="12"/>
      <c r="L78" s="105"/>
      <c r="M78" s="13"/>
    </row>
    <row r="79" spans="1:15" s="44" customFormat="1" ht="18" customHeight="1" x14ac:dyDescent="0.3">
      <c r="A79" s="15"/>
      <c r="B79" s="172" t="s">
        <v>61</v>
      </c>
      <c r="C79" s="172"/>
      <c r="D79" s="172"/>
      <c r="E79" s="173"/>
      <c r="F79" s="173"/>
      <c r="G79" s="173"/>
      <c r="H79" s="173"/>
      <c r="I79" s="173"/>
      <c r="J79" s="93">
        <f t="shared" si="4"/>
        <v>96432</v>
      </c>
      <c r="K79" s="12"/>
      <c r="L79" s="91">
        <v>60.27</v>
      </c>
      <c r="M79" s="13"/>
    </row>
    <row r="80" spans="1:15" s="44" customFormat="1" ht="7.5" customHeight="1" x14ac:dyDescent="0.3">
      <c r="A80" s="15"/>
      <c r="B80" s="110"/>
      <c r="C80" s="110"/>
      <c r="D80" s="110"/>
      <c r="E80" s="110"/>
      <c r="F80" s="25"/>
      <c r="G80" s="110"/>
      <c r="H80" s="110"/>
      <c r="I80" s="110"/>
      <c r="J80" s="58"/>
      <c r="K80" s="12"/>
      <c r="L80" s="62"/>
      <c r="M80" s="13"/>
    </row>
    <row r="81" spans="1:26" s="44" customFormat="1" x14ac:dyDescent="0.3">
      <c r="A81" s="15"/>
      <c r="B81" s="16" t="s">
        <v>14</v>
      </c>
      <c r="C81" s="110"/>
      <c r="D81" s="110"/>
      <c r="E81" s="110"/>
      <c r="F81" s="25"/>
      <c r="G81" s="110"/>
      <c r="H81" s="110"/>
      <c r="I81" s="110"/>
      <c r="J81" s="73">
        <f t="shared" ref="J81:J87" si="5">L81*$L$1</f>
        <v>506816</v>
      </c>
      <c r="K81" s="43"/>
      <c r="L81" s="63">
        <f>SUM(L72:L79)</f>
        <v>316.76</v>
      </c>
      <c r="M81" s="13"/>
    </row>
    <row r="82" spans="1:26" x14ac:dyDescent="0.3">
      <c r="A82" s="15"/>
      <c r="B82" s="16" t="s">
        <v>13</v>
      </c>
      <c r="C82" s="110"/>
      <c r="D82" s="110"/>
      <c r="E82" s="110"/>
      <c r="F82" s="25"/>
      <c r="G82" s="110"/>
      <c r="H82" s="110"/>
      <c r="I82" s="110"/>
      <c r="J82" s="73">
        <f t="shared" si="5"/>
        <v>4607.4181818181823</v>
      </c>
      <c r="K82" s="43"/>
      <c r="L82" s="64">
        <f>L81/D7</f>
        <v>2.8796363636363638</v>
      </c>
      <c r="M82" s="13"/>
    </row>
    <row r="83" spans="1:26" x14ac:dyDescent="0.3">
      <c r="A83" s="15"/>
      <c r="B83" s="110"/>
      <c r="C83" s="110"/>
      <c r="D83" s="110"/>
      <c r="E83" s="110"/>
      <c r="F83" s="25"/>
      <c r="G83" s="110"/>
      <c r="H83" s="110"/>
      <c r="I83" s="110"/>
      <c r="J83" s="58"/>
      <c r="K83" s="12"/>
      <c r="L83" s="62"/>
      <c r="M83" s="13"/>
    </row>
    <row r="84" spans="1:26" x14ac:dyDescent="0.3">
      <c r="A84" s="15"/>
      <c r="B84" s="16" t="s">
        <v>12</v>
      </c>
      <c r="C84" s="110"/>
      <c r="D84" s="110"/>
      <c r="E84" s="110"/>
      <c r="F84" s="25"/>
      <c r="G84" s="110"/>
      <c r="H84" s="110"/>
      <c r="I84" s="110"/>
      <c r="J84" s="73">
        <f t="shared" si="5"/>
        <v>1171225.5999999999</v>
      </c>
      <c r="K84" s="43"/>
      <c r="L84" s="63">
        <f>L67+L81</f>
        <v>732.01599999999996</v>
      </c>
      <c r="M84" s="13"/>
    </row>
    <row r="85" spans="1:26" x14ac:dyDescent="0.3">
      <c r="A85" s="15"/>
      <c r="B85" s="16" t="s">
        <v>11</v>
      </c>
      <c r="C85" s="110"/>
      <c r="D85" s="110"/>
      <c r="E85" s="110"/>
      <c r="F85" s="25"/>
      <c r="G85" s="110"/>
      <c r="H85" s="110"/>
      <c r="I85" s="110"/>
      <c r="J85" s="73">
        <f t="shared" si="5"/>
        <v>10647.505454545453</v>
      </c>
      <c r="K85" s="43"/>
      <c r="L85" s="64">
        <f>L84/D7</f>
        <v>6.6546909090909088</v>
      </c>
      <c r="M85" s="13"/>
    </row>
    <row r="86" spans="1:26" x14ac:dyDescent="0.3">
      <c r="A86" s="15"/>
      <c r="B86" s="110"/>
      <c r="C86" s="110"/>
      <c r="D86" s="110"/>
      <c r="E86" s="110"/>
      <c r="F86" s="25"/>
      <c r="G86" s="110"/>
      <c r="H86" s="110"/>
      <c r="I86" s="110"/>
      <c r="J86" s="72"/>
      <c r="K86" s="12"/>
      <c r="L86" s="62"/>
      <c r="M86" s="13"/>
    </row>
    <row r="87" spans="1:26" ht="18" thickBot="1" x14ac:dyDescent="0.35">
      <c r="A87" s="15"/>
      <c r="B87" s="16" t="s">
        <v>10</v>
      </c>
      <c r="C87" s="16"/>
      <c r="D87" s="16"/>
      <c r="E87" s="16"/>
      <c r="F87" s="36"/>
      <c r="G87" s="16"/>
      <c r="H87" s="16"/>
      <c r="I87" s="16"/>
      <c r="J87" s="74">
        <f t="shared" si="5"/>
        <v>-335225.59999999992</v>
      </c>
      <c r="K87" s="43"/>
      <c r="L87" s="65">
        <f>L10-L84</f>
        <v>-209.51599999999996</v>
      </c>
      <c r="M87" s="13"/>
    </row>
    <row r="88" spans="1:26" ht="18" thickTop="1" x14ac:dyDescent="0.3">
      <c r="A88" s="15"/>
      <c r="B88" s="110"/>
      <c r="C88" s="110"/>
      <c r="D88" s="110"/>
      <c r="E88" s="110"/>
      <c r="F88" s="25"/>
      <c r="G88" s="110"/>
      <c r="H88" s="110"/>
      <c r="I88" s="110"/>
      <c r="J88" s="58"/>
      <c r="K88" s="12"/>
      <c r="L88" s="58"/>
      <c r="M88" s="13"/>
    </row>
    <row r="89" spans="1:26" x14ac:dyDescent="0.3">
      <c r="A89" s="15"/>
      <c r="B89" s="110" t="s">
        <v>9</v>
      </c>
      <c r="C89" s="110"/>
      <c r="D89" s="110"/>
      <c r="E89" s="110"/>
      <c r="F89" s="25"/>
      <c r="G89" s="110"/>
      <c r="H89" s="110"/>
      <c r="I89" s="110"/>
      <c r="J89" s="67"/>
      <c r="K89" s="110"/>
      <c r="L89" s="67"/>
      <c r="M89" s="23"/>
    </row>
    <row r="90" spans="1:26" s="3" customFormat="1" x14ac:dyDescent="0.3">
      <c r="A90" s="29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3">
      <c r="A91" s="29"/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3">
      <c r="A92" s="29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3">
      <c r="A93" s="29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s="3" customFormat="1" x14ac:dyDescent="0.3">
      <c r="A94" s="29"/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28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x14ac:dyDescent="0.3">
      <c r="A95" s="15"/>
      <c r="B95" s="110"/>
      <c r="C95" s="110"/>
      <c r="D95" s="110"/>
      <c r="E95" s="110"/>
      <c r="F95" s="25"/>
      <c r="G95" s="110"/>
      <c r="H95" s="110"/>
      <c r="I95" s="110"/>
      <c r="J95" s="67"/>
      <c r="K95" s="110"/>
      <c r="L95" s="67"/>
      <c r="M95" s="23"/>
    </row>
    <row r="96" spans="1:26" x14ac:dyDescent="0.3">
      <c r="A96" s="15"/>
      <c r="B96" s="21" t="s">
        <v>8</v>
      </c>
      <c r="C96" s="110"/>
      <c r="D96" s="22" t="s">
        <v>7</v>
      </c>
      <c r="E96" s="110"/>
      <c r="F96" s="25" t="s">
        <v>6</v>
      </c>
      <c r="G96" s="110"/>
      <c r="H96" s="22" t="s">
        <v>5</v>
      </c>
      <c r="I96" s="110"/>
      <c r="J96" s="67"/>
      <c r="K96" s="110"/>
      <c r="L96" s="67"/>
      <c r="M96" s="23"/>
    </row>
    <row r="97" spans="1:13" x14ac:dyDescent="0.3">
      <c r="A97" s="15"/>
      <c r="B97" s="110"/>
      <c r="C97" s="110"/>
      <c r="D97" s="9">
        <v>0.1</v>
      </c>
      <c r="E97" s="110"/>
      <c r="F97" s="25"/>
      <c r="G97" s="110"/>
      <c r="H97" s="9">
        <v>0.1</v>
      </c>
      <c r="I97" s="110"/>
      <c r="J97" s="67"/>
      <c r="K97" s="110"/>
      <c r="L97" s="67"/>
      <c r="M97" s="23"/>
    </row>
    <row r="98" spans="1:13" s="44" customFormat="1" x14ac:dyDescent="0.3">
      <c r="A98" s="15"/>
      <c r="B98" s="110"/>
      <c r="C98" s="110"/>
      <c r="D98" s="52"/>
      <c r="E98" s="16"/>
      <c r="F98" s="35" t="s">
        <v>3</v>
      </c>
      <c r="G98" s="16"/>
      <c r="H98" s="52"/>
      <c r="I98" s="110"/>
      <c r="J98" s="67"/>
      <c r="K98" s="110"/>
      <c r="L98" s="67"/>
      <c r="M98" s="23"/>
    </row>
    <row r="99" spans="1:13" s="44" customFormat="1" x14ac:dyDescent="0.3">
      <c r="A99" s="15"/>
      <c r="B99" s="24" t="s">
        <v>4</v>
      </c>
      <c r="C99" s="110"/>
      <c r="D99" s="52">
        <f>F99*(1-D97)</f>
        <v>99</v>
      </c>
      <c r="E99" s="16"/>
      <c r="F99" s="36">
        <f>D7</f>
        <v>110</v>
      </c>
      <c r="G99" s="16"/>
      <c r="H99" s="35">
        <f>F99*(1+H97)</f>
        <v>121.00000000000001</v>
      </c>
      <c r="I99" s="110"/>
      <c r="J99" s="67"/>
      <c r="K99" s="110"/>
      <c r="L99" s="67"/>
      <c r="M99" s="23"/>
    </row>
    <row r="100" spans="1:13" s="44" customFormat="1" ht="4.5" customHeight="1" x14ac:dyDescent="0.3">
      <c r="A100" s="15"/>
      <c r="B100" s="110"/>
      <c r="C100" s="110"/>
      <c r="D100" s="110"/>
      <c r="E100" s="110"/>
      <c r="F100" s="25"/>
      <c r="G100" s="110"/>
      <c r="H100" s="110"/>
      <c r="I100" s="110"/>
      <c r="J100" s="67"/>
      <c r="K100" s="110"/>
      <c r="L100" s="67"/>
      <c r="M100" s="23"/>
    </row>
    <row r="101" spans="1:13" s="44" customFormat="1" x14ac:dyDescent="0.3">
      <c r="A101" s="15"/>
      <c r="B101" s="110" t="s">
        <v>2</v>
      </c>
      <c r="C101" s="110"/>
      <c r="D101" s="26">
        <f>$L$67/D99</f>
        <v>4.1945050505050503</v>
      </c>
      <c r="E101" s="110"/>
      <c r="F101" s="26">
        <f>$L$67/F99</f>
        <v>3.775054545454545</v>
      </c>
      <c r="G101" s="110"/>
      <c r="H101" s="26">
        <f>$L$67/H99</f>
        <v>3.4318677685950405</v>
      </c>
      <c r="I101" s="110"/>
      <c r="J101" s="67"/>
      <c r="K101" s="110"/>
      <c r="L101" s="67"/>
      <c r="M101" s="23"/>
    </row>
    <row r="102" spans="1:13" s="44" customFormat="1" ht="4.5" customHeight="1" x14ac:dyDescent="0.3">
      <c r="A102" s="15"/>
      <c r="B102" s="110"/>
      <c r="C102" s="110"/>
      <c r="D102" s="110"/>
      <c r="E102" s="110"/>
      <c r="F102" s="25"/>
      <c r="G102" s="110"/>
      <c r="H102" s="110"/>
      <c r="I102" s="110"/>
      <c r="J102" s="67"/>
      <c r="K102" s="110"/>
      <c r="L102" s="67"/>
      <c r="M102" s="23"/>
    </row>
    <row r="103" spans="1:13" s="44" customFormat="1" x14ac:dyDescent="0.3">
      <c r="A103" s="15"/>
      <c r="B103" s="110" t="s">
        <v>1</v>
      </c>
      <c r="C103" s="110"/>
      <c r="D103" s="26">
        <f>$L$81/D99</f>
        <v>3.1995959595959595</v>
      </c>
      <c r="E103" s="110"/>
      <c r="F103" s="26">
        <f>$L$81/F99</f>
        <v>2.8796363636363638</v>
      </c>
      <c r="G103" s="110"/>
      <c r="H103" s="26">
        <f>$L$81/H99</f>
        <v>2.6178512396694211</v>
      </c>
      <c r="I103" s="110"/>
      <c r="J103" s="67"/>
      <c r="K103" s="110"/>
      <c r="L103" s="67"/>
      <c r="M103" s="23"/>
    </row>
    <row r="104" spans="1:13" s="44" customFormat="1" ht="3.75" customHeight="1" x14ac:dyDescent="0.3">
      <c r="A104" s="15"/>
      <c r="B104" s="110"/>
      <c r="C104" s="110"/>
      <c r="D104" s="110"/>
      <c r="E104" s="110"/>
      <c r="F104" s="25"/>
      <c r="G104" s="110"/>
      <c r="H104" s="110"/>
      <c r="I104" s="110"/>
      <c r="J104" s="67"/>
      <c r="K104" s="110"/>
      <c r="L104" s="67"/>
      <c r="M104" s="23"/>
    </row>
    <row r="105" spans="1:13" s="44" customFormat="1" x14ac:dyDescent="0.3">
      <c r="A105" s="15"/>
      <c r="B105" s="110" t="s">
        <v>0</v>
      </c>
      <c r="C105" s="110"/>
      <c r="D105" s="26">
        <f>$L$84/D99</f>
        <v>7.3941010101010098</v>
      </c>
      <c r="E105" s="110"/>
      <c r="F105" s="26">
        <f>$L$84/F99</f>
        <v>6.6546909090909088</v>
      </c>
      <c r="G105" s="110"/>
      <c r="H105" s="26">
        <f>$L$84/H99</f>
        <v>6.0497190082644616</v>
      </c>
      <c r="I105" s="110"/>
      <c r="J105" s="67"/>
      <c r="K105" s="110"/>
      <c r="L105" s="67"/>
      <c r="M105" s="23"/>
    </row>
    <row r="106" spans="1:13" s="44" customFormat="1" ht="5.25" customHeight="1" x14ac:dyDescent="0.3">
      <c r="A106" s="15"/>
      <c r="B106" s="110"/>
      <c r="C106" s="110"/>
      <c r="D106" s="110"/>
      <c r="E106" s="110"/>
      <c r="F106" s="25"/>
      <c r="G106" s="110"/>
      <c r="H106" s="110"/>
      <c r="I106" s="110"/>
      <c r="J106" s="67"/>
      <c r="K106" s="110"/>
      <c r="L106" s="67"/>
      <c r="M106" s="23"/>
    </row>
    <row r="107" spans="1:13" s="44" customFormat="1" x14ac:dyDescent="0.3">
      <c r="A107" s="15"/>
      <c r="B107" s="110"/>
      <c r="C107" s="110"/>
      <c r="D107" s="110"/>
      <c r="E107" s="110"/>
      <c r="F107" s="25"/>
      <c r="G107" s="110"/>
      <c r="H107" s="110"/>
      <c r="I107" s="110"/>
      <c r="J107" s="67"/>
      <c r="K107" s="110"/>
      <c r="L107" s="67"/>
      <c r="M107" s="23"/>
    </row>
    <row r="108" spans="1:13" s="44" customFormat="1" x14ac:dyDescent="0.3">
      <c r="A108" s="15"/>
      <c r="B108" s="110"/>
      <c r="C108" s="110"/>
      <c r="D108" s="16"/>
      <c r="E108" s="16"/>
      <c r="F108" s="36" t="s">
        <v>4</v>
      </c>
      <c r="G108" s="16"/>
      <c r="H108" s="16"/>
      <c r="I108" s="110"/>
      <c r="J108" s="67"/>
      <c r="K108" s="110"/>
      <c r="L108" s="67"/>
      <c r="M108" s="23"/>
    </row>
    <row r="109" spans="1:13" s="44" customFormat="1" x14ac:dyDescent="0.3">
      <c r="A109" s="15"/>
      <c r="B109" s="24" t="s">
        <v>3</v>
      </c>
      <c r="C109" s="110"/>
      <c r="D109" s="20">
        <f>F109*(1-D97)</f>
        <v>4.2750000000000004</v>
      </c>
      <c r="E109" s="16"/>
      <c r="F109" s="53">
        <f>H7</f>
        <v>4.75</v>
      </c>
      <c r="G109" s="16"/>
      <c r="H109" s="20">
        <f>F109*(1+H97)</f>
        <v>5.2250000000000005</v>
      </c>
      <c r="I109" s="110"/>
      <c r="J109" s="67"/>
      <c r="K109" s="110"/>
      <c r="L109" s="67"/>
      <c r="M109" s="23"/>
    </row>
    <row r="110" spans="1:13" s="44" customFormat="1" ht="4.5" customHeight="1" x14ac:dyDescent="0.3">
      <c r="A110" s="15"/>
      <c r="B110" s="110"/>
      <c r="C110" s="110"/>
      <c r="D110" s="110"/>
      <c r="E110" s="110"/>
      <c r="F110" s="25"/>
      <c r="G110" s="110"/>
      <c r="H110" s="110"/>
      <c r="I110" s="110"/>
      <c r="J110" s="67"/>
      <c r="K110" s="110"/>
      <c r="L110" s="67"/>
      <c r="M110" s="23"/>
    </row>
    <row r="111" spans="1:13" s="44" customFormat="1" x14ac:dyDescent="0.3">
      <c r="A111" s="15"/>
      <c r="B111" s="110" t="s">
        <v>2</v>
      </c>
      <c r="C111" s="110"/>
      <c r="D111" s="27">
        <f>$L$67/D109</f>
        <v>97.135906432748527</v>
      </c>
      <c r="E111" s="110"/>
      <c r="F111" s="27">
        <f>$L$67/F109</f>
        <v>87.422315789473672</v>
      </c>
      <c r="G111" s="110"/>
      <c r="H111" s="27">
        <f>$L$67/H109</f>
        <v>79.474832535885156</v>
      </c>
      <c r="I111" s="110"/>
      <c r="J111" s="67"/>
      <c r="K111" s="110"/>
      <c r="L111" s="67"/>
      <c r="M111" s="23"/>
    </row>
    <row r="112" spans="1:13" s="44" customFormat="1" ht="3" customHeight="1" x14ac:dyDescent="0.3">
      <c r="A112" s="15"/>
      <c r="B112" s="110"/>
      <c r="C112" s="110"/>
      <c r="D112" s="110"/>
      <c r="E112" s="110"/>
      <c r="F112" s="25"/>
      <c r="G112" s="110"/>
      <c r="H112" s="110"/>
      <c r="I112" s="110"/>
      <c r="J112" s="67"/>
      <c r="K112" s="110"/>
      <c r="L112" s="67"/>
      <c r="M112" s="23"/>
    </row>
    <row r="113" spans="1:13" s="44" customFormat="1" x14ac:dyDescent="0.3">
      <c r="A113" s="15"/>
      <c r="B113" s="110" t="s">
        <v>1</v>
      </c>
      <c r="C113" s="110"/>
      <c r="D113" s="27">
        <f>$L$81/D109</f>
        <v>74.095906432748535</v>
      </c>
      <c r="E113" s="110"/>
      <c r="F113" s="27">
        <f>$L$81/F109</f>
        <v>66.686315789473682</v>
      </c>
      <c r="G113" s="110"/>
      <c r="H113" s="27">
        <f>$L$81/H109</f>
        <v>60.623923444976072</v>
      </c>
      <c r="I113" s="110"/>
      <c r="J113" s="67"/>
      <c r="K113" s="110"/>
      <c r="L113" s="67"/>
      <c r="M113" s="23"/>
    </row>
    <row r="114" spans="1:13" s="44" customFormat="1" ht="3.75" customHeight="1" x14ac:dyDescent="0.3">
      <c r="A114" s="15"/>
      <c r="B114" s="110"/>
      <c r="C114" s="110"/>
      <c r="D114" s="110"/>
      <c r="E114" s="110"/>
      <c r="F114" s="25"/>
      <c r="G114" s="110"/>
      <c r="H114" s="110"/>
      <c r="I114" s="110"/>
      <c r="J114" s="67"/>
      <c r="K114" s="110"/>
      <c r="L114" s="67"/>
      <c r="M114" s="23"/>
    </row>
    <row r="115" spans="1:13" s="44" customFormat="1" x14ac:dyDescent="0.3">
      <c r="A115" s="15"/>
      <c r="B115" s="110" t="s">
        <v>0</v>
      </c>
      <c r="C115" s="110"/>
      <c r="D115" s="27">
        <f>$L$84/D109</f>
        <v>171.23181286549706</v>
      </c>
      <c r="E115" s="110"/>
      <c r="F115" s="27">
        <f>$L$84/F109</f>
        <v>154.10863157894735</v>
      </c>
      <c r="G115" s="110"/>
      <c r="H115" s="27">
        <f>$L$84/H109</f>
        <v>140.09875598086123</v>
      </c>
      <c r="I115" s="110"/>
      <c r="J115" s="67"/>
      <c r="K115" s="110"/>
      <c r="L115" s="67"/>
      <c r="M115" s="23"/>
    </row>
    <row r="116" spans="1:13" s="44" customFormat="1" ht="5.25" customHeight="1" thickBot="1" x14ac:dyDescent="0.35">
      <c r="A116" s="19"/>
      <c r="B116" s="14"/>
      <c r="C116" s="14"/>
      <c r="D116" s="14"/>
      <c r="E116" s="14"/>
      <c r="F116" s="47"/>
      <c r="G116" s="14"/>
      <c r="H116" s="14"/>
      <c r="I116" s="14"/>
      <c r="J116" s="68"/>
      <c r="K116" s="14"/>
      <c r="L116" s="68"/>
      <c r="M116" s="48"/>
    </row>
    <row r="117" spans="1:13" s="44" customFormat="1" x14ac:dyDescent="0.3">
      <c r="F117" s="46"/>
      <c r="J117" s="69"/>
      <c r="L117" s="69"/>
    </row>
    <row r="118" spans="1:13" s="44" customFormat="1" x14ac:dyDescent="0.3">
      <c r="F118" s="46"/>
      <c r="J118" s="69"/>
      <c r="L118" s="69"/>
    </row>
    <row r="119" spans="1:13" s="44" customFormat="1" x14ac:dyDescent="0.3">
      <c r="F119" s="46"/>
      <c r="J119" s="69"/>
      <c r="L119" s="69"/>
    </row>
    <row r="120" spans="1:13" s="44" customFormat="1" x14ac:dyDescent="0.3">
      <c r="F120" s="46"/>
      <c r="J120" s="69"/>
      <c r="L120" s="69"/>
    </row>
    <row r="121" spans="1:13" s="44" customFormat="1" x14ac:dyDescent="0.3">
      <c r="F121" s="46"/>
      <c r="J121" s="69"/>
      <c r="L121" s="69"/>
    </row>
    <row r="122" spans="1:13" s="44" customFormat="1" x14ac:dyDescent="0.3">
      <c r="F122" s="46"/>
      <c r="J122" s="69"/>
      <c r="L122" s="69"/>
    </row>
    <row r="123" spans="1:13" s="44" customFormat="1" x14ac:dyDescent="0.3">
      <c r="F123" s="46"/>
      <c r="J123" s="69"/>
      <c r="L123" s="69"/>
    </row>
    <row r="124" spans="1:13" s="44" customFormat="1" x14ac:dyDescent="0.3">
      <c r="F124" s="46"/>
      <c r="J124" s="69"/>
      <c r="L124" s="69"/>
    </row>
    <row r="125" spans="1:13" s="44" customFormat="1" x14ac:dyDescent="0.3">
      <c r="F125" s="46"/>
      <c r="J125" s="69"/>
      <c r="L125" s="69"/>
    </row>
    <row r="126" spans="1:13" s="44" customFormat="1" x14ac:dyDescent="0.3">
      <c r="F126" s="46"/>
      <c r="J126" s="69"/>
      <c r="L126" s="69"/>
    </row>
    <row r="127" spans="1:13" s="44" customFormat="1" x14ac:dyDescent="0.3">
      <c r="F127" s="46"/>
      <c r="J127" s="69"/>
      <c r="L127" s="69"/>
    </row>
    <row r="128" spans="1:13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  <row r="195" spans="6:12" s="44" customFormat="1" x14ac:dyDescent="0.3">
      <c r="F195" s="46"/>
      <c r="J195" s="69"/>
      <c r="L195" s="69"/>
    </row>
    <row r="196" spans="6:12" s="44" customFormat="1" x14ac:dyDescent="0.3">
      <c r="F196" s="46"/>
      <c r="J196" s="69"/>
      <c r="L196" s="69"/>
    </row>
    <row r="197" spans="6:12" s="44" customFormat="1" x14ac:dyDescent="0.3">
      <c r="F197" s="46"/>
      <c r="J197" s="69"/>
      <c r="L197" s="69"/>
    </row>
    <row r="198" spans="6:12" s="44" customFormat="1" x14ac:dyDescent="0.3">
      <c r="F198" s="46"/>
      <c r="J198" s="69"/>
      <c r="L198" s="69"/>
    </row>
    <row r="199" spans="6:12" s="44" customFormat="1" x14ac:dyDescent="0.3">
      <c r="F199" s="46"/>
      <c r="J199" s="69"/>
      <c r="L199" s="69"/>
    </row>
    <row r="200" spans="6:12" s="44" customFormat="1" x14ac:dyDescent="0.3">
      <c r="F200" s="46"/>
      <c r="J200" s="69"/>
      <c r="L200" s="69"/>
    </row>
  </sheetData>
  <sheetProtection selectLockedCells="1"/>
  <mergeCells count="20">
    <mergeCell ref="B75:D75"/>
    <mergeCell ref="E75:I75"/>
    <mergeCell ref="A1:H1"/>
    <mergeCell ref="B73:D73"/>
    <mergeCell ref="E73:I73"/>
    <mergeCell ref="B74:D74"/>
    <mergeCell ref="E74:I74"/>
    <mergeCell ref="B76:D76"/>
    <mergeCell ref="E76:I76"/>
    <mergeCell ref="B77:D77"/>
    <mergeCell ref="E77:I77"/>
    <mergeCell ref="B78:D78"/>
    <mergeCell ref="E78:I78"/>
    <mergeCell ref="B94:L94"/>
    <mergeCell ref="B79:D79"/>
    <mergeCell ref="E79:I79"/>
    <mergeCell ref="B90:L90"/>
    <mergeCell ref="B91:L91"/>
    <mergeCell ref="B92:L92"/>
    <mergeCell ref="B93:L93"/>
  </mergeCells>
  <pageMargins left="1.1499999999999999" right="0.75" top="0.75" bottom="0.75" header="0.5" footer="0.5"/>
  <pageSetup scale="60" orientation="portrait" r:id="rId1"/>
  <headerFooter alignWithMargins="0"/>
  <ignoredErrors>
    <ignoredError sqref="J73:J7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Z199"/>
  <sheetViews>
    <sheetView zoomScale="90" zoomScaleNormal="90" workbookViewId="0">
      <selection activeCell="N75" sqref="N75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77" t="s">
        <v>173</v>
      </c>
      <c r="B1" s="178"/>
      <c r="C1" s="178"/>
      <c r="D1" s="178"/>
      <c r="E1" s="178"/>
      <c r="F1" s="178"/>
      <c r="G1" s="178"/>
      <c r="H1" s="178"/>
      <c r="I1" s="84"/>
      <c r="J1" s="82" t="s">
        <v>35</v>
      </c>
      <c r="K1" s="82"/>
      <c r="L1" s="85">
        <v>1600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3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3">
      <c r="A7" s="15"/>
      <c r="B7" s="109" t="s">
        <v>73</v>
      </c>
      <c r="C7" s="110"/>
      <c r="D7" s="96">
        <v>125</v>
      </c>
      <c r="E7" s="110"/>
      <c r="F7" s="2" t="s">
        <v>37</v>
      </c>
      <c r="G7" s="98"/>
      <c r="H7" s="96">
        <v>4</v>
      </c>
      <c r="I7" s="110"/>
      <c r="J7" s="79">
        <f>L7*$L$1</f>
        <v>800000</v>
      </c>
      <c r="K7" s="12"/>
      <c r="L7" s="54">
        <f>D7*H7</f>
        <v>500</v>
      </c>
      <c r="M7" s="13"/>
      <c r="N7" s="45"/>
    </row>
    <row r="8" spans="1:16" x14ac:dyDescent="0.3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3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3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800000</v>
      </c>
      <c r="K10" s="43"/>
      <c r="L10" s="59">
        <f>SUM(L7:L9)</f>
        <v>500</v>
      </c>
      <c r="M10" s="13"/>
      <c r="N10" s="45"/>
    </row>
    <row r="11" spans="1:16" ht="7.5" customHeight="1" x14ac:dyDescent="0.3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3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ht="7.5" customHeight="1" x14ac:dyDescent="0.3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x14ac:dyDescent="0.3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69" si="0">L14*$L$1</f>
        <v>41040</v>
      </c>
      <c r="K14" s="43"/>
      <c r="L14" s="77">
        <f>SUM(L15:L16)</f>
        <v>25.650000000000002</v>
      </c>
      <c r="M14" s="13"/>
    </row>
    <row r="15" spans="1:16" x14ac:dyDescent="0.3">
      <c r="A15" s="15"/>
      <c r="B15" s="109" t="s">
        <v>104</v>
      </c>
      <c r="C15" s="110"/>
      <c r="D15" s="88">
        <v>95</v>
      </c>
      <c r="E15" s="110"/>
      <c r="F15" s="2" t="s">
        <v>38</v>
      </c>
      <c r="G15" s="98"/>
      <c r="H15" s="96">
        <v>0.27</v>
      </c>
      <c r="I15" s="110"/>
      <c r="J15" s="79">
        <f t="shared" si="0"/>
        <v>41040</v>
      </c>
      <c r="K15" s="12"/>
      <c r="L15" s="60">
        <f>D15*H15</f>
        <v>25.650000000000002</v>
      </c>
      <c r="M15" s="13"/>
    </row>
    <row r="16" spans="1:16" x14ac:dyDescent="0.3">
      <c r="A16" s="15"/>
      <c r="B16" s="109"/>
      <c r="C16" s="110"/>
      <c r="D16" s="100"/>
      <c r="E16" s="98"/>
      <c r="F16" s="99"/>
      <c r="G16" s="98"/>
      <c r="H16" s="100"/>
      <c r="I16" s="110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110"/>
      <c r="C17" s="110"/>
      <c r="D17" s="103"/>
      <c r="E17" s="98"/>
      <c r="F17" s="104"/>
      <c r="G17" s="98"/>
      <c r="H17" s="103"/>
      <c r="I17" s="110"/>
      <c r="J17" s="58"/>
      <c r="K17" s="12"/>
      <c r="L17" s="54"/>
      <c r="M17" s="13"/>
    </row>
    <row r="18" spans="1:13" x14ac:dyDescent="0.3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94960</v>
      </c>
      <c r="K18" s="43"/>
      <c r="L18" s="77">
        <f>SUM(L19:L25)</f>
        <v>59.35</v>
      </c>
      <c r="M18" s="13"/>
    </row>
    <row r="19" spans="1:13" x14ac:dyDescent="0.3">
      <c r="A19" s="15"/>
      <c r="B19" s="109" t="s">
        <v>39</v>
      </c>
      <c r="C19" s="110"/>
      <c r="D19" s="88">
        <v>90</v>
      </c>
      <c r="E19" s="110"/>
      <c r="F19" s="2" t="s">
        <v>38</v>
      </c>
      <c r="G19" s="110"/>
      <c r="H19" s="96">
        <v>0.42</v>
      </c>
      <c r="I19" s="110"/>
      <c r="J19" s="79">
        <f t="shared" si="0"/>
        <v>60479.999999999993</v>
      </c>
      <c r="K19" s="12"/>
      <c r="L19" s="60">
        <f t="shared" ref="L19:L25" si="1">D19*H19</f>
        <v>37.799999999999997</v>
      </c>
      <c r="M19" s="13"/>
    </row>
    <row r="20" spans="1:13" x14ac:dyDescent="0.3">
      <c r="A20" s="15"/>
      <c r="B20" s="109" t="s">
        <v>40</v>
      </c>
      <c r="C20" s="110"/>
      <c r="D20" s="88">
        <v>45</v>
      </c>
      <c r="E20" s="110"/>
      <c r="F20" s="2" t="s">
        <v>38</v>
      </c>
      <c r="G20" s="110"/>
      <c r="H20" s="96">
        <v>0.41</v>
      </c>
      <c r="I20" s="110"/>
      <c r="J20" s="79">
        <f t="shared" si="0"/>
        <v>29520</v>
      </c>
      <c r="K20" s="12"/>
      <c r="L20" s="60">
        <f t="shared" si="1"/>
        <v>18.45</v>
      </c>
      <c r="M20" s="13"/>
    </row>
    <row r="21" spans="1:13" x14ac:dyDescent="0.3">
      <c r="A21" s="15"/>
      <c r="B21" s="109" t="s">
        <v>90</v>
      </c>
      <c r="C21" s="110"/>
      <c r="D21" s="88">
        <v>10</v>
      </c>
      <c r="E21" s="110"/>
      <c r="F21" s="2" t="s">
        <v>38</v>
      </c>
      <c r="G21" s="110"/>
      <c r="H21" s="96">
        <v>0.31</v>
      </c>
      <c r="I21" s="110"/>
      <c r="J21" s="79">
        <f t="shared" si="0"/>
        <v>4960</v>
      </c>
      <c r="K21" s="12"/>
      <c r="L21" s="61">
        <f t="shared" si="1"/>
        <v>3.1</v>
      </c>
      <c r="M21" s="13"/>
    </row>
    <row r="22" spans="1:13" x14ac:dyDescent="0.3">
      <c r="A22" s="15"/>
      <c r="B22" s="109"/>
      <c r="C22" s="110"/>
      <c r="D22" s="88"/>
      <c r="E22" s="110"/>
      <c r="F22" s="2"/>
      <c r="G22" s="110"/>
      <c r="H22" s="96"/>
      <c r="I22" s="110"/>
      <c r="J22" s="79">
        <f t="shared" si="0"/>
        <v>0</v>
      </c>
      <c r="K22" s="12"/>
      <c r="L22" s="61">
        <f t="shared" si="1"/>
        <v>0</v>
      </c>
      <c r="M22" s="13"/>
    </row>
    <row r="23" spans="1:13" x14ac:dyDescent="0.3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3" x14ac:dyDescent="0.3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58183.999999999993</v>
      </c>
      <c r="K27" s="43"/>
      <c r="L27" s="78">
        <f>SUM(L28:L33)</f>
        <v>36.364999999999995</v>
      </c>
      <c r="M27" s="13"/>
    </row>
    <row r="28" spans="1:13" x14ac:dyDescent="0.3">
      <c r="A28" s="15"/>
      <c r="B28" s="109" t="s">
        <v>71</v>
      </c>
      <c r="C28" s="110"/>
      <c r="D28" s="88">
        <v>16.399999999999999</v>
      </c>
      <c r="E28" s="110"/>
      <c r="F28" s="2" t="s">
        <v>64</v>
      </c>
      <c r="G28" s="110"/>
      <c r="H28" s="96">
        <v>0.85</v>
      </c>
      <c r="I28" s="110"/>
      <c r="J28" s="79">
        <f t="shared" si="0"/>
        <v>22303.999999999996</v>
      </c>
      <c r="K28" s="12"/>
      <c r="L28" s="61">
        <f t="shared" ref="L28:L33" si="2">D28*H28</f>
        <v>13.939999999999998</v>
      </c>
      <c r="M28" s="13"/>
    </row>
    <row r="29" spans="1:13" x14ac:dyDescent="0.3">
      <c r="A29" s="15"/>
      <c r="B29" s="109" t="s">
        <v>99</v>
      </c>
      <c r="C29" s="110"/>
      <c r="D29" s="88">
        <v>0.6</v>
      </c>
      <c r="E29" s="110"/>
      <c r="F29" s="2" t="s">
        <v>102</v>
      </c>
      <c r="G29" s="110"/>
      <c r="H29" s="96">
        <v>7</v>
      </c>
      <c r="I29" s="110"/>
      <c r="J29" s="79">
        <f t="shared" si="0"/>
        <v>6720</v>
      </c>
      <c r="K29" s="12"/>
      <c r="L29" s="61">
        <f t="shared" si="2"/>
        <v>4.2</v>
      </c>
      <c r="M29" s="13"/>
    </row>
    <row r="30" spans="1:13" x14ac:dyDescent="0.3">
      <c r="A30" s="15"/>
      <c r="B30" s="109" t="s">
        <v>100</v>
      </c>
      <c r="C30" s="110"/>
      <c r="D30" s="88">
        <v>0.3</v>
      </c>
      <c r="E30" s="110"/>
      <c r="F30" s="2" t="s">
        <v>65</v>
      </c>
      <c r="G30" s="110"/>
      <c r="H30" s="96">
        <v>22.25</v>
      </c>
      <c r="I30" s="110"/>
      <c r="J30" s="79">
        <f t="shared" si="0"/>
        <v>10680</v>
      </c>
      <c r="K30" s="12"/>
      <c r="L30" s="61">
        <f t="shared" si="2"/>
        <v>6.6749999999999998</v>
      </c>
      <c r="M30" s="13"/>
    </row>
    <row r="31" spans="1:13" x14ac:dyDescent="0.3">
      <c r="A31" s="15"/>
      <c r="B31" s="109" t="s">
        <v>101</v>
      </c>
      <c r="C31" s="110"/>
      <c r="D31" s="88">
        <v>7</v>
      </c>
      <c r="E31" s="98"/>
      <c r="F31" s="2" t="s">
        <v>64</v>
      </c>
      <c r="G31" s="110"/>
      <c r="H31" s="88">
        <v>1.65</v>
      </c>
      <c r="I31" s="110"/>
      <c r="J31" s="79">
        <f t="shared" si="0"/>
        <v>18480</v>
      </c>
      <c r="K31" s="12"/>
      <c r="L31" s="61">
        <f t="shared" si="2"/>
        <v>11.549999999999999</v>
      </c>
      <c r="M31" s="13"/>
    </row>
    <row r="32" spans="1:13" x14ac:dyDescent="0.3">
      <c r="A32" s="15"/>
      <c r="B32" s="109"/>
      <c r="C32" s="110"/>
      <c r="D32" s="88"/>
      <c r="E32" s="98"/>
      <c r="F32" s="2"/>
      <c r="G32" s="110"/>
      <c r="H32" s="88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109"/>
      <c r="C33" s="110"/>
      <c r="D33" s="88"/>
      <c r="E33" s="98"/>
      <c r="F33" s="2"/>
      <c r="G33" s="110"/>
      <c r="H33" s="88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10"/>
      <c r="C34" s="110"/>
      <c r="D34" s="103"/>
      <c r="E34" s="98"/>
      <c r="F34" s="104"/>
      <c r="G34" s="98"/>
      <c r="H34" s="103"/>
      <c r="I34" s="110"/>
      <c r="J34" s="58"/>
      <c r="K34" s="12"/>
      <c r="L34" s="62"/>
      <c r="M34" s="13"/>
    </row>
    <row r="35" spans="1:13" x14ac:dyDescent="0.3">
      <c r="A35" s="15"/>
      <c r="B35" s="16" t="s">
        <v>77</v>
      </c>
      <c r="C35" s="110"/>
      <c r="D35" s="103"/>
      <c r="E35" s="98"/>
      <c r="F35" s="104"/>
      <c r="G35" s="98"/>
      <c r="H35" s="103"/>
      <c r="I35" s="110"/>
      <c r="J35" s="76">
        <f t="shared" si="0"/>
        <v>96160</v>
      </c>
      <c r="K35" s="43"/>
      <c r="L35" s="78">
        <f>SUM(L36:L40)</f>
        <v>60.1</v>
      </c>
      <c r="M35" s="13"/>
    </row>
    <row r="36" spans="1:13" x14ac:dyDescent="0.3">
      <c r="A36" s="15"/>
      <c r="B36" s="109" t="s">
        <v>67</v>
      </c>
      <c r="C36" s="110"/>
      <c r="D36" s="88">
        <v>1</v>
      </c>
      <c r="E36" s="110"/>
      <c r="F36" s="2" t="s">
        <v>42</v>
      </c>
      <c r="G36" s="98"/>
      <c r="H36" s="96">
        <v>7.35</v>
      </c>
      <c r="I36" s="110"/>
      <c r="J36" s="79">
        <f t="shared" si="0"/>
        <v>11760</v>
      </c>
      <c r="K36" s="12"/>
      <c r="L36" s="61">
        <f>D36*H36</f>
        <v>7.35</v>
      </c>
      <c r="M36" s="13"/>
    </row>
    <row r="37" spans="1:13" x14ac:dyDescent="0.3">
      <c r="A37" s="15"/>
      <c r="B37" s="109" t="s">
        <v>103</v>
      </c>
      <c r="C37" s="110"/>
      <c r="D37" s="96">
        <v>1</v>
      </c>
      <c r="E37" s="110"/>
      <c r="F37" s="2" t="s">
        <v>42</v>
      </c>
      <c r="G37" s="110"/>
      <c r="H37" s="96">
        <v>9</v>
      </c>
      <c r="I37" s="110"/>
      <c r="J37" s="79">
        <f t="shared" si="0"/>
        <v>14400</v>
      </c>
      <c r="K37" s="12"/>
      <c r="L37" s="61">
        <f>D37*H37</f>
        <v>9</v>
      </c>
      <c r="M37" s="13"/>
    </row>
    <row r="38" spans="1:13" x14ac:dyDescent="0.3">
      <c r="A38" s="15"/>
      <c r="B38" s="109" t="s">
        <v>68</v>
      </c>
      <c r="C38" s="110"/>
      <c r="D38" s="88">
        <v>125</v>
      </c>
      <c r="E38" s="110"/>
      <c r="F38" s="2" t="s">
        <v>37</v>
      </c>
      <c r="G38" s="110"/>
      <c r="H38" s="88">
        <v>0.35</v>
      </c>
      <c r="I38" s="110"/>
      <c r="J38" s="79">
        <f t="shared" si="0"/>
        <v>70000</v>
      </c>
      <c r="K38" s="12"/>
      <c r="L38" s="61">
        <f>D38*H38</f>
        <v>43.75</v>
      </c>
      <c r="M38" s="13"/>
    </row>
    <row r="39" spans="1:13" x14ac:dyDescent="0.3">
      <c r="A39" s="15"/>
      <c r="B39" s="109"/>
      <c r="C39" s="110"/>
      <c r="D39" s="88"/>
      <c r="E39" s="110"/>
      <c r="F39" s="2"/>
      <c r="G39" s="110"/>
      <c r="H39" s="88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109"/>
      <c r="C40" s="110"/>
      <c r="D40" s="88"/>
      <c r="E40" s="110"/>
      <c r="F40" s="2"/>
      <c r="G40" s="110"/>
      <c r="H40" s="88"/>
      <c r="I40" s="110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110"/>
      <c r="C41" s="110"/>
      <c r="D41" s="103"/>
      <c r="E41" s="98"/>
      <c r="F41" s="104"/>
      <c r="G41" s="98"/>
      <c r="H41" s="103"/>
      <c r="I41" s="110"/>
      <c r="J41" s="58"/>
      <c r="K41" s="12"/>
      <c r="L41" s="62"/>
      <c r="M41" s="13"/>
    </row>
    <row r="42" spans="1:13" x14ac:dyDescent="0.3">
      <c r="A42" s="15"/>
      <c r="B42" s="16" t="s">
        <v>92</v>
      </c>
      <c r="C42" s="110"/>
      <c r="D42" s="103"/>
      <c r="E42" s="98"/>
      <c r="F42" s="104"/>
      <c r="G42" s="98"/>
      <c r="H42" s="103"/>
      <c r="I42" s="110"/>
      <c r="J42" s="76">
        <f t="shared" ref="J42:J45" si="3">L42*$L$1</f>
        <v>109759.99999999999</v>
      </c>
      <c r="K42" s="78"/>
      <c r="L42" s="78">
        <f>SUM(L43:L45)</f>
        <v>68.599999999999994</v>
      </c>
      <c r="M42" s="13"/>
    </row>
    <row r="43" spans="1:13" x14ac:dyDescent="0.3">
      <c r="A43" s="15"/>
      <c r="B43" s="109" t="s">
        <v>93</v>
      </c>
      <c r="C43" s="110"/>
      <c r="D43" s="88">
        <v>20</v>
      </c>
      <c r="E43" s="110"/>
      <c r="F43" s="2" t="s">
        <v>96</v>
      </c>
      <c r="G43" s="98"/>
      <c r="H43" s="96">
        <v>1.93</v>
      </c>
      <c r="I43" s="110"/>
      <c r="J43" s="79">
        <f t="shared" si="3"/>
        <v>61760</v>
      </c>
      <c r="K43" s="12"/>
      <c r="L43" s="61">
        <f>D43*H43</f>
        <v>38.6</v>
      </c>
      <c r="M43" s="13"/>
    </row>
    <row r="44" spans="1:13" x14ac:dyDescent="0.3">
      <c r="A44" s="15"/>
      <c r="B44" s="109" t="s">
        <v>94</v>
      </c>
      <c r="C44" s="110"/>
      <c r="D44" s="88">
        <v>1</v>
      </c>
      <c r="E44" s="110"/>
      <c r="F44" s="2" t="s">
        <v>97</v>
      </c>
      <c r="G44" s="98"/>
      <c r="H44" s="96">
        <v>19</v>
      </c>
      <c r="I44" s="110"/>
      <c r="J44" s="79">
        <f t="shared" si="3"/>
        <v>30400</v>
      </c>
      <c r="K44" s="12"/>
      <c r="L44" s="61">
        <f>D44*H44</f>
        <v>19</v>
      </c>
      <c r="M44" s="13"/>
    </row>
    <row r="45" spans="1:13" x14ac:dyDescent="0.3">
      <c r="A45" s="15"/>
      <c r="B45" s="109" t="s">
        <v>95</v>
      </c>
      <c r="C45" s="110"/>
      <c r="D45" s="88">
        <v>20</v>
      </c>
      <c r="E45" s="110"/>
      <c r="F45" s="2" t="s">
        <v>96</v>
      </c>
      <c r="G45" s="98"/>
      <c r="H45" s="96">
        <v>0.55000000000000004</v>
      </c>
      <c r="I45" s="110"/>
      <c r="J45" s="79">
        <f t="shared" si="3"/>
        <v>17600</v>
      </c>
      <c r="K45" s="12"/>
      <c r="L45" s="61">
        <f>D45*H45</f>
        <v>11</v>
      </c>
      <c r="M45" s="13"/>
    </row>
    <row r="46" spans="1:13" ht="7.5" customHeight="1" x14ac:dyDescent="0.3">
      <c r="A46" s="15"/>
      <c r="B46" s="110"/>
      <c r="C46" s="110"/>
      <c r="D46" s="103"/>
      <c r="E46" s="98"/>
      <c r="F46" s="104"/>
      <c r="G46" s="98"/>
      <c r="H46" s="103"/>
      <c r="I46" s="110"/>
      <c r="J46" s="58"/>
      <c r="K46" s="12"/>
      <c r="L46" s="62"/>
      <c r="M46" s="13"/>
    </row>
    <row r="47" spans="1:13" x14ac:dyDescent="0.3">
      <c r="A47" s="15"/>
      <c r="B47" s="16" t="s">
        <v>20</v>
      </c>
      <c r="C47" s="110"/>
      <c r="D47" s="103"/>
      <c r="E47" s="98"/>
      <c r="F47" s="104"/>
      <c r="G47" s="98"/>
      <c r="H47" s="103"/>
      <c r="I47" s="110"/>
      <c r="J47" s="76">
        <f t="shared" si="0"/>
        <v>70198.400000000009</v>
      </c>
      <c r="K47" s="43"/>
      <c r="L47" s="78">
        <f>SUM(L48:L52)</f>
        <v>43.874000000000002</v>
      </c>
      <c r="M47" s="13"/>
    </row>
    <row r="48" spans="1:13" x14ac:dyDescent="0.3">
      <c r="A48" s="15"/>
      <c r="B48" s="109" t="s">
        <v>43</v>
      </c>
      <c r="C48" s="110"/>
      <c r="D48" s="88">
        <v>2.88</v>
      </c>
      <c r="E48" s="110"/>
      <c r="F48" s="2" t="s">
        <v>48</v>
      </c>
      <c r="G48" s="98"/>
      <c r="H48" s="96">
        <v>3.15</v>
      </c>
      <c r="I48" s="110"/>
      <c r="J48" s="79">
        <f t="shared" si="0"/>
        <v>14515.199999999999</v>
      </c>
      <c r="K48" s="12"/>
      <c r="L48" s="61">
        <f>D48*H48</f>
        <v>9.0719999999999992</v>
      </c>
      <c r="M48" s="13"/>
    </row>
    <row r="49" spans="1:15" x14ac:dyDescent="0.3">
      <c r="A49" s="15"/>
      <c r="B49" s="109" t="s">
        <v>44</v>
      </c>
      <c r="C49" s="110"/>
      <c r="D49" s="88">
        <v>5.32</v>
      </c>
      <c r="E49" s="110"/>
      <c r="F49" s="2" t="s">
        <v>48</v>
      </c>
      <c r="G49" s="98"/>
      <c r="H49" s="96">
        <v>2.9</v>
      </c>
      <c r="I49" s="110"/>
      <c r="J49" s="79">
        <f t="shared" si="0"/>
        <v>24684.800000000003</v>
      </c>
      <c r="K49" s="12"/>
      <c r="L49" s="61">
        <f>D49*H49</f>
        <v>15.428000000000001</v>
      </c>
      <c r="M49" s="13"/>
    </row>
    <row r="50" spans="1:15" x14ac:dyDescent="0.3">
      <c r="A50" s="15"/>
      <c r="B50" s="109" t="s">
        <v>45</v>
      </c>
      <c r="C50" s="110"/>
      <c r="D50" s="88">
        <v>0.16</v>
      </c>
      <c r="E50" s="110"/>
      <c r="F50" s="2" t="s">
        <v>48</v>
      </c>
      <c r="G50" s="98"/>
      <c r="H50" s="96">
        <v>3.4</v>
      </c>
      <c r="I50" s="110"/>
      <c r="J50" s="79">
        <f t="shared" si="0"/>
        <v>870.40000000000009</v>
      </c>
      <c r="K50" s="12"/>
      <c r="L50" s="61">
        <f>D50*H50</f>
        <v>0.54400000000000004</v>
      </c>
      <c r="M50" s="13"/>
    </row>
    <row r="51" spans="1:15" x14ac:dyDescent="0.3">
      <c r="A51" s="15"/>
      <c r="B51" s="109" t="s">
        <v>46</v>
      </c>
      <c r="C51" s="110"/>
      <c r="D51" s="88">
        <v>1</v>
      </c>
      <c r="E51" s="110"/>
      <c r="F51" s="2" t="s">
        <v>49</v>
      </c>
      <c r="G51" s="98"/>
      <c r="H51" s="96">
        <v>3.76</v>
      </c>
      <c r="I51" s="110"/>
      <c r="J51" s="79">
        <f>L51*$L$1</f>
        <v>6016</v>
      </c>
      <c r="K51" s="12"/>
      <c r="L51" s="61">
        <f>D51*H51</f>
        <v>3.76</v>
      </c>
      <c r="M51" s="13"/>
    </row>
    <row r="52" spans="1:15" x14ac:dyDescent="0.3">
      <c r="A52" s="15"/>
      <c r="B52" s="109" t="s">
        <v>47</v>
      </c>
      <c r="C52" s="110"/>
      <c r="D52" s="88">
        <v>1</v>
      </c>
      <c r="E52" s="110"/>
      <c r="F52" s="2" t="s">
        <v>49</v>
      </c>
      <c r="G52" s="98"/>
      <c r="H52" s="96">
        <v>15.07</v>
      </c>
      <c r="I52" s="110"/>
      <c r="J52" s="79">
        <f t="shared" si="0"/>
        <v>24112</v>
      </c>
      <c r="K52" s="12"/>
      <c r="L52" s="61">
        <f>D52*H52</f>
        <v>15.07</v>
      </c>
      <c r="M52" s="13"/>
    </row>
    <row r="53" spans="1:15" ht="7.5" customHeight="1" x14ac:dyDescent="0.3">
      <c r="A53" s="15"/>
      <c r="B53" s="32"/>
      <c r="C53" s="110"/>
      <c r="D53" s="101"/>
      <c r="E53" s="98"/>
      <c r="F53" s="102"/>
      <c r="G53" s="98"/>
      <c r="H53" s="101"/>
      <c r="I53" s="110"/>
      <c r="J53" s="58"/>
      <c r="K53" s="12"/>
      <c r="L53" s="62"/>
      <c r="M53" s="13"/>
    </row>
    <row r="54" spans="1:15" x14ac:dyDescent="0.3">
      <c r="A54" s="15"/>
      <c r="B54" s="16" t="s">
        <v>19</v>
      </c>
      <c r="C54" s="110"/>
      <c r="D54" s="103"/>
      <c r="E54" s="98"/>
      <c r="F54" s="104"/>
      <c r="G54" s="98"/>
      <c r="H54" s="103"/>
      <c r="I54" s="110"/>
      <c r="J54" s="76">
        <f t="shared" si="0"/>
        <v>98107.199999999997</v>
      </c>
      <c r="K54" s="43"/>
      <c r="L54" s="78">
        <f>SUM(L55:L57)</f>
        <v>61.317</v>
      </c>
      <c r="M54" s="13"/>
    </row>
    <row r="55" spans="1:15" x14ac:dyDescent="0.3">
      <c r="A55" s="15"/>
      <c r="B55" s="109" t="s">
        <v>50</v>
      </c>
      <c r="C55" s="110"/>
      <c r="D55" s="88">
        <v>1.66</v>
      </c>
      <c r="E55" s="110"/>
      <c r="F55" s="2" t="s">
        <v>51</v>
      </c>
      <c r="G55" s="110"/>
      <c r="H55" s="96">
        <v>22.5</v>
      </c>
      <c r="I55" s="110"/>
      <c r="J55" s="79">
        <f t="shared" si="0"/>
        <v>59760</v>
      </c>
      <c r="K55" s="12"/>
      <c r="L55" s="61">
        <f>D55*H55</f>
        <v>37.35</v>
      </c>
      <c r="M55" s="13"/>
    </row>
    <row r="56" spans="1:15" x14ac:dyDescent="0.3">
      <c r="A56" s="15"/>
      <c r="B56" s="109" t="s">
        <v>91</v>
      </c>
      <c r="C56" s="110"/>
      <c r="D56" s="88">
        <v>0.8</v>
      </c>
      <c r="E56" s="110"/>
      <c r="F56" s="2" t="s">
        <v>51</v>
      </c>
      <c r="G56" s="110"/>
      <c r="H56" s="96">
        <v>22.5</v>
      </c>
      <c r="I56" s="110"/>
      <c r="J56" s="79">
        <f t="shared" si="0"/>
        <v>28800</v>
      </c>
      <c r="K56" s="12"/>
      <c r="L56" s="61">
        <f>D56*H56</f>
        <v>18</v>
      </c>
      <c r="M56" s="13"/>
    </row>
    <row r="57" spans="1:15" x14ac:dyDescent="0.3">
      <c r="A57" s="15"/>
      <c r="B57" s="109" t="s">
        <v>66</v>
      </c>
      <c r="C57" s="110"/>
      <c r="D57" s="88">
        <v>0.34</v>
      </c>
      <c r="E57" s="110"/>
      <c r="F57" s="2" t="s">
        <v>51</v>
      </c>
      <c r="G57" s="110"/>
      <c r="H57" s="88">
        <v>17.55</v>
      </c>
      <c r="I57" s="110"/>
      <c r="J57" s="79">
        <f t="shared" si="0"/>
        <v>9547.2000000000007</v>
      </c>
      <c r="K57" s="12"/>
      <c r="L57" s="61">
        <f>D57*H57</f>
        <v>5.9670000000000005</v>
      </c>
      <c r="M57" s="13"/>
    </row>
    <row r="58" spans="1:15" ht="7.5" customHeight="1" x14ac:dyDescent="0.3">
      <c r="A58" s="15"/>
      <c r="B58" s="32"/>
      <c r="C58" s="110"/>
      <c r="D58" s="101"/>
      <c r="E58" s="98"/>
      <c r="F58" s="102"/>
      <c r="G58" s="98"/>
      <c r="H58" s="101"/>
      <c r="I58" s="110"/>
      <c r="J58" s="58"/>
      <c r="K58" s="12"/>
      <c r="L58" s="62"/>
      <c r="M58" s="13"/>
    </row>
    <row r="59" spans="1:15" x14ac:dyDescent="0.3">
      <c r="A59" s="15"/>
      <c r="B59" s="16" t="s">
        <v>18</v>
      </c>
      <c r="C59" s="110"/>
      <c r="D59" s="103"/>
      <c r="E59" s="98"/>
      <c r="F59" s="104"/>
      <c r="G59" s="98"/>
      <c r="H59" s="103"/>
      <c r="I59" s="110"/>
      <c r="J59" s="76">
        <f t="shared" si="0"/>
        <v>44800</v>
      </c>
      <c r="K59" s="43"/>
      <c r="L59" s="78">
        <f>SUM(L60:L62)</f>
        <v>28</v>
      </c>
      <c r="M59" s="13"/>
    </row>
    <row r="60" spans="1:15" x14ac:dyDescent="0.3">
      <c r="A60" s="15"/>
      <c r="B60" s="109" t="s">
        <v>58</v>
      </c>
      <c r="C60" s="110"/>
      <c r="D60" s="88">
        <v>1</v>
      </c>
      <c r="E60" s="110"/>
      <c r="F60" s="2" t="s">
        <v>42</v>
      </c>
      <c r="G60" s="98"/>
      <c r="H60" s="96">
        <v>28</v>
      </c>
      <c r="I60" s="110"/>
      <c r="J60" s="79">
        <f t="shared" si="0"/>
        <v>44800</v>
      </c>
      <c r="K60" s="12"/>
      <c r="L60" s="61">
        <f>D60*H60</f>
        <v>28</v>
      </c>
      <c r="M60" s="13"/>
    </row>
    <row r="61" spans="1:15" x14ac:dyDescent="0.3">
      <c r="A61" s="15"/>
      <c r="B61" s="109"/>
      <c r="C61" s="110"/>
      <c r="D61" s="100"/>
      <c r="E61" s="98"/>
      <c r="F61" s="99"/>
      <c r="G61" s="98"/>
      <c r="H61" s="100"/>
      <c r="I61" s="110"/>
      <c r="J61" s="79">
        <f t="shared" si="0"/>
        <v>0</v>
      </c>
      <c r="K61" s="12"/>
      <c r="L61" s="61">
        <f>D61*H61</f>
        <v>0</v>
      </c>
      <c r="M61" s="13"/>
    </row>
    <row r="62" spans="1:15" x14ac:dyDescent="0.3">
      <c r="A62" s="15"/>
      <c r="B62" s="109"/>
      <c r="C62" s="110"/>
      <c r="D62" s="100"/>
      <c r="E62" s="98"/>
      <c r="F62" s="99"/>
      <c r="G62" s="98"/>
      <c r="H62" s="100"/>
      <c r="I62" s="110"/>
      <c r="J62" s="79">
        <f t="shared" si="0"/>
        <v>0</v>
      </c>
      <c r="K62" s="12"/>
      <c r="L62" s="61">
        <f>D62*H62</f>
        <v>0</v>
      </c>
      <c r="M62" s="13"/>
    </row>
    <row r="63" spans="1:15" ht="7.5" customHeight="1" x14ac:dyDescent="0.3">
      <c r="A63" s="15"/>
      <c r="B63" s="110"/>
      <c r="C63" s="110"/>
      <c r="D63" s="110"/>
      <c r="E63" s="110"/>
      <c r="F63" s="25"/>
      <c r="G63" s="110"/>
      <c r="H63" s="31"/>
      <c r="I63" s="110"/>
      <c r="J63" s="79"/>
      <c r="K63" s="12"/>
      <c r="L63" s="62"/>
      <c r="M63" s="13"/>
    </row>
    <row r="64" spans="1:15" x14ac:dyDescent="0.3">
      <c r="A64" s="15"/>
      <c r="B64" s="86" t="s">
        <v>74</v>
      </c>
      <c r="C64" s="87"/>
      <c r="D64" s="97">
        <v>7.0000000000000007E-2</v>
      </c>
      <c r="E64" s="110"/>
      <c r="F64" s="25"/>
      <c r="G64" s="110"/>
      <c r="H64" s="110"/>
      <c r="I64" s="110"/>
      <c r="J64" s="94">
        <f t="shared" si="0"/>
        <v>16063.999999999998</v>
      </c>
      <c r="K64" s="12"/>
      <c r="L64" s="92">
        <v>10.039999999999999</v>
      </c>
      <c r="M64" s="13"/>
      <c r="O64" s="95"/>
    </row>
    <row r="65" spans="1:13" ht="7.5" customHeight="1" x14ac:dyDescent="0.3">
      <c r="A65" s="15"/>
      <c r="B65" s="110"/>
      <c r="C65" s="110"/>
      <c r="D65" s="110"/>
      <c r="E65" s="110"/>
      <c r="F65" s="25"/>
      <c r="G65" s="110"/>
      <c r="H65" s="110"/>
      <c r="I65" s="110"/>
      <c r="J65" s="58"/>
      <c r="K65" s="12"/>
      <c r="L65" s="62"/>
      <c r="M65" s="13"/>
    </row>
    <row r="66" spans="1:13" x14ac:dyDescent="0.3">
      <c r="A66" s="15"/>
      <c r="B66" s="16" t="s">
        <v>17</v>
      </c>
      <c r="C66" s="110"/>
      <c r="D66" s="110"/>
      <c r="E66" s="110"/>
      <c r="F66" s="25"/>
      <c r="G66" s="110"/>
      <c r="H66" s="110"/>
      <c r="I66" s="110"/>
      <c r="J66" s="73">
        <f t="shared" si="0"/>
        <v>629273.60000000009</v>
      </c>
      <c r="K66" s="43"/>
      <c r="L66" s="63">
        <f>L14+L18+L27+L35+L47+L54+L59+L64+L42</f>
        <v>393.29600000000005</v>
      </c>
      <c r="M66" s="13"/>
    </row>
    <row r="67" spans="1:13" x14ac:dyDescent="0.3">
      <c r="A67" s="15"/>
      <c r="B67" s="16" t="s">
        <v>16</v>
      </c>
      <c r="C67" s="110"/>
      <c r="D67" s="110"/>
      <c r="E67" s="110"/>
      <c r="F67" s="25"/>
      <c r="G67" s="110"/>
      <c r="H67" s="110"/>
      <c r="I67" s="110"/>
      <c r="J67" s="73">
        <f t="shared" si="0"/>
        <v>5034.1888000000008</v>
      </c>
      <c r="K67" s="43"/>
      <c r="L67" s="64">
        <f>L66/D7</f>
        <v>3.1463680000000003</v>
      </c>
      <c r="M67" s="13"/>
    </row>
    <row r="68" spans="1:13" ht="7.5" customHeight="1" x14ac:dyDescent="0.3">
      <c r="A68" s="15"/>
      <c r="B68" s="110"/>
      <c r="C68" s="110"/>
      <c r="D68" s="110"/>
      <c r="E68" s="110"/>
      <c r="F68" s="25"/>
      <c r="G68" s="110"/>
      <c r="H68" s="110"/>
      <c r="I68" s="110"/>
      <c r="J68" s="72"/>
      <c r="K68" s="12"/>
      <c r="L68" s="62"/>
      <c r="M68" s="13"/>
    </row>
    <row r="69" spans="1:13" ht="18" thickBot="1" x14ac:dyDescent="0.35">
      <c r="A69" s="15"/>
      <c r="B69" s="16" t="s">
        <v>59</v>
      </c>
      <c r="C69" s="16"/>
      <c r="D69" s="16"/>
      <c r="E69" s="16"/>
      <c r="F69" s="36"/>
      <c r="G69" s="16"/>
      <c r="H69" s="16"/>
      <c r="I69" s="16"/>
      <c r="J69" s="74">
        <f t="shared" si="0"/>
        <v>170726.39999999991</v>
      </c>
      <c r="K69" s="43"/>
      <c r="L69" s="65">
        <f>L10-L66</f>
        <v>106.70399999999995</v>
      </c>
      <c r="M69" s="13"/>
    </row>
    <row r="70" spans="1:13" ht="7.5" customHeight="1" thickTop="1" x14ac:dyDescent="0.3">
      <c r="A70" s="15"/>
      <c r="B70" s="110"/>
      <c r="C70" s="110"/>
      <c r="D70" s="110"/>
      <c r="E70" s="110"/>
      <c r="F70" s="25"/>
      <c r="G70" s="110"/>
      <c r="H70" s="110"/>
      <c r="I70" s="110"/>
      <c r="J70" s="58"/>
      <c r="K70" s="12"/>
      <c r="L70" s="62"/>
      <c r="M70" s="13"/>
    </row>
    <row r="71" spans="1:13" x14ac:dyDescent="0.3">
      <c r="A71" s="15"/>
      <c r="B71" s="21" t="s">
        <v>15</v>
      </c>
      <c r="C71" s="110"/>
      <c r="D71" s="110"/>
      <c r="E71" s="110"/>
      <c r="F71" s="25"/>
      <c r="G71" s="110"/>
      <c r="H71" s="110"/>
      <c r="I71" s="110"/>
      <c r="J71" s="58"/>
      <c r="K71" s="12"/>
      <c r="L71" s="66"/>
      <c r="M71" s="13"/>
    </row>
    <row r="72" spans="1:13" ht="18" customHeight="1" x14ac:dyDescent="0.3">
      <c r="A72" s="15"/>
      <c r="B72" s="172" t="s">
        <v>52</v>
      </c>
      <c r="C72" s="172"/>
      <c r="D72" s="172"/>
      <c r="E72" s="173"/>
      <c r="F72" s="173"/>
      <c r="G72" s="173"/>
      <c r="H72" s="173"/>
      <c r="I72" s="173"/>
      <c r="J72" s="93">
        <f>L72*$L$1</f>
        <v>16000</v>
      </c>
      <c r="K72" s="12"/>
      <c r="L72" s="91">
        <v>10</v>
      </c>
      <c r="M72" s="13"/>
    </row>
    <row r="73" spans="1:13" ht="18" customHeight="1" x14ac:dyDescent="0.3">
      <c r="A73" s="15"/>
      <c r="B73" s="176" t="s">
        <v>53</v>
      </c>
      <c r="C73" s="176"/>
      <c r="D73" s="176"/>
      <c r="E73" s="173"/>
      <c r="F73" s="173"/>
      <c r="G73" s="173"/>
      <c r="H73" s="173"/>
      <c r="I73" s="173"/>
      <c r="J73" s="93">
        <f t="shared" ref="J73:J78" si="4">L73*$L$1</f>
        <v>336000</v>
      </c>
      <c r="K73" s="12"/>
      <c r="L73" s="91">
        <v>210</v>
      </c>
      <c r="M73" s="13"/>
    </row>
    <row r="74" spans="1:13" ht="18" customHeight="1" x14ac:dyDescent="0.3">
      <c r="A74" s="15"/>
      <c r="B74" s="176" t="s">
        <v>54</v>
      </c>
      <c r="C74" s="176"/>
      <c r="D74" s="176"/>
      <c r="E74" s="173"/>
      <c r="F74" s="173"/>
      <c r="G74" s="173"/>
      <c r="H74" s="173"/>
      <c r="I74" s="173"/>
      <c r="J74" s="93">
        <f t="shared" si="4"/>
        <v>54400</v>
      </c>
      <c r="K74" s="12"/>
      <c r="L74" s="91">
        <v>34</v>
      </c>
      <c r="M74" s="13"/>
    </row>
    <row r="75" spans="1:13" ht="18" customHeight="1" x14ac:dyDescent="0.3">
      <c r="A75" s="15"/>
      <c r="B75" s="172" t="s">
        <v>55</v>
      </c>
      <c r="C75" s="172"/>
      <c r="D75" s="172"/>
      <c r="E75" s="173"/>
      <c r="F75" s="173"/>
      <c r="G75" s="173"/>
      <c r="H75" s="173"/>
      <c r="I75" s="173"/>
      <c r="J75" s="93">
        <f t="shared" si="4"/>
        <v>0</v>
      </c>
      <c r="K75" s="12"/>
      <c r="L75" s="105"/>
      <c r="M75" s="13"/>
    </row>
    <row r="76" spans="1:13" ht="18" customHeight="1" x14ac:dyDescent="0.3">
      <c r="A76" s="15"/>
      <c r="B76" s="172" t="s">
        <v>56</v>
      </c>
      <c r="C76" s="172"/>
      <c r="D76" s="172"/>
      <c r="E76" s="173"/>
      <c r="F76" s="173"/>
      <c r="G76" s="173"/>
      <c r="H76" s="173"/>
      <c r="I76" s="173"/>
      <c r="J76" s="93">
        <f t="shared" si="4"/>
        <v>2384</v>
      </c>
      <c r="K76" s="12"/>
      <c r="L76" s="91">
        <v>1.49</v>
      </c>
      <c r="M76" s="13"/>
    </row>
    <row r="77" spans="1:13" ht="18" customHeight="1" x14ac:dyDescent="0.3">
      <c r="A77" s="15"/>
      <c r="B77" s="172" t="s">
        <v>57</v>
      </c>
      <c r="C77" s="172"/>
      <c r="D77" s="172"/>
      <c r="E77" s="173"/>
      <c r="F77" s="173"/>
      <c r="G77" s="173"/>
      <c r="H77" s="173"/>
      <c r="I77" s="173"/>
      <c r="J77" s="93">
        <f t="shared" si="4"/>
        <v>0</v>
      </c>
      <c r="K77" s="12"/>
      <c r="L77" s="105"/>
      <c r="M77" s="13"/>
    </row>
    <row r="78" spans="1:13" ht="18" customHeight="1" x14ac:dyDescent="0.3">
      <c r="A78" s="15"/>
      <c r="B78" s="172" t="s">
        <v>61</v>
      </c>
      <c r="C78" s="172"/>
      <c r="D78" s="172"/>
      <c r="E78" s="173"/>
      <c r="F78" s="173"/>
      <c r="G78" s="173"/>
      <c r="H78" s="173"/>
      <c r="I78" s="173"/>
      <c r="J78" s="93">
        <f t="shared" si="4"/>
        <v>96432</v>
      </c>
      <c r="K78" s="12"/>
      <c r="L78" s="91">
        <v>60.27</v>
      </c>
      <c r="M78" s="13"/>
    </row>
    <row r="79" spans="1:13" ht="7.5" customHeight="1" x14ac:dyDescent="0.3">
      <c r="A79" s="15"/>
      <c r="B79" s="110"/>
      <c r="C79" s="110"/>
      <c r="D79" s="110"/>
      <c r="E79" s="110"/>
      <c r="F79" s="25"/>
      <c r="G79" s="110"/>
      <c r="H79" s="110"/>
      <c r="I79" s="110"/>
      <c r="J79" s="58"/>
      <c r="K79" s="12"/>
      <c r="L79" s="62"/>
      <c r="M79" s="13"/>
    </row>
    <row r="80" spans="1:13" x14ac:dyDescent="0.3">
      <c r="A80" s="15"/>
      <c r="B80" s="16" t="s">
        <v>14</v>
      </c>
      <c r="C80" s="110"/>
      <c r="D80" s="110"/>
      <c r="E80" s="110"/>
      <c r="F80" s="25"/>
      <c r="G80" s="110"/>
      <c r="H80" s="110"/>
      <c r="I80" s="110"/>
      <c r="J80" s="73">
        <f t="shared" ref="J80:J86" si="5">L80*$L$1</f>
        <v>505216</v>
      </c>
      <c r="K80" s="43"/>
      <c r="L80" s="63">
        <f>SUM(L71:L78)</f>
        <v>315.76</v>
      </c>
      <c r="M80" s="13"/>
    </row>
    <row r="81" spans="1:26" x14ac:dyDescent="0.3">
      <c r="A81" s="15"/>
      <c r="B81" s="16" t="s">
        <v>13</v>
      </c>
      <c r="C81" s="110"/>
      <c r="D81" s="110"/>
      <c r="E81" s="110"/>
      <c r="F81" s="25"/>
      <c r="G81" s="110"/>
      <c r="H81" s="110"/>
      <c r="I81" s="110"/>
      <c r="J81" s="73">
        <f t="shared" si="5"/>
        <v>4041.7279999999996</v>
      </c>
      <c r="K81" s="43"/>
      <c r="L81" s="64">
        <f>L80/D7</f>
        <v>2.5260799999999999</v>
      </c>
      <c r="M81" s="13"/>
    </row>
    <row r="82" spans="1:26" x14ac:dyDescent="0.3">
      <c r="A82" s="15"/>
      <c r="B82" s="110"/>
      <c r="C82" s="110"/>
      <c r="D82" s="110"/>
      <c r="E82" s="110"/>
      <c r="F82" s="25"/>
      <c r="G82" s="110"/>
      <c r="H82" s="110"/>
      <c r="I82" s="110"/>
      <c r="J82" s="58"/>
      <c r="K82" s="12"/>
      <c r="L82" s="62"/>
      <c r="M82" s="13"/>
    </row>
    <row r="83" spans="1:26" x14ac:dyDescent="0.3">
      <c r="A83" s="15"/>
      <c r="B83" s="16" t="s">
        <v>12</v>
      </c>
      <c r="C83" s="110"/>
      <c r="D83" s="110"/>
      <c r="E83" s="110"/>
      <c r="F83" s="25"/>
      <c r="G83" s="110"/>
      <c r="H83" s="110"/>
      <c r="I83" s="110"/>
      <c r="J83" s="73">
        <f t="shared" si="5"/>
        <v>1134489.6000000001</v>
      </c>
      <c r="K83" s="43"/>
      <c r="L83" s="63">
        <f>L66+L80</f>
        <v>709.05600000000004</v>
      </c>
      <c r="M83" s="13"/>
    </row>
    <row r="84" spans="1:26" x14ac:dyDescent="0.3">
      <c r="A84" s="15"/>
      <c r="B84" s="16" t="s">
        <v>11</v>
      </c>
      <c r="C84" s="110"/>
      <c r="D84" s="110"/>
      <c r="E84" s="110"/>
      <c r="F84" s="25"/>
      <c r="G84" s="110"/>
      <c r="H84" s="110"/>
      <c r="I84" s="110"/>
      <c r="J84" s="73">
        <f t="shared" si="5"/>
        <v>9075.9168000000009</v>
      </c>
      <c r="K84" s="43"/>
      <c r="L84" s="64">
        <f>L83/D7</f>
        <v>5.6724480000000002</v>
      </c>
      <c r="M84" s="13"/>
    </row>
    <row r="85" spans="1:26" x14ac:dyDescent="0.3">
      <c r="A85" s="15"/>
      <c r="B85" s="110"/>
      <c r="C85" s="110"/>
      <c r="D85" s="110"/>
      <c r="E85" s="110"/>
      <c r="F85" s="25"/>
      <c r="G85" s="110"/>
      <c r="H85" s="110"/>
      <c r="I85" s="110"/>
      <c r="J85" s="72"/>
      <c r="K85" s="12"/>
      <c r="L85" s="62"/>
      <c r="M85" s="13"/>
    </row>
    <row r="86" spans="1:26" ht="18" thickBot="1" x14ac:dyDescent="0.35">
      <c r="A86" s="15"/>
      <c r="B86" s="16" t="s">
        <v>10</v>
      </c>
      <c r="C86" s="16"/>
      <c r="D86" s="16"/>
      <c r="E86" s="16"/>
      <c r="F86" s="36"/>
      <c r="G86" s="16"/>
      <c r="H86" s="16"/>
      <c r="I86" s="16"/>
      <c r="J86" s="74">
        <f t="shared" si="5"/>
        <v>-334489.60000000009</v>
      </c>
      <c r="K86" s="43"/>
      <c r="L86" s="65">
        <f>L10-L83</f>
        <v>-209.05600000000004</v>
      </c>
      <c r="M86" s="13"/>
    </row>
    <row r="87" spans="1:26" ht="18" thickTop="1" x14ac:dyDescent="0.3">
      <c r="A87" s="15"/>
      <c r="B87" s="110"/>
      <c r="C87" s="110"/>
      <c r="D87" s="110"/>
      <c r="E87" s="110"/>
      <c r="F87" s="25"/>
      <c r="G87" s="110"/>
      <c r="H87" s="110"/>
      <c r="I87" s="110"/>
      <c r="J87" s="58"/>
      <c r="K87" s="12"/>
      <c r="L87" s="58"/>
      <c r="M87" s="13"/>
    </row>
    <row r="88" spans="1:26" x14ac:dyDescent="0.3">
      <c r="A88" s="15"/>
      <c r="B88" s="110" t="s">
        <v>9</v>
      </c>
      <c r="C88" s="110"/>
      <c r="D88" s="110"/>
      <c r="E88" s="110"/>
      <c r="F88" s="25"/>
      <c r="G88" s="110"/>
      <c r="H88" s="110"/>
      <c r="I88" s="110"/>
      <c r="J88" s="67"/>
      <c r="K88" s="110"/>
      <c r="L88" s="67"/>
      <c r="M88" s="23"/>
    </row>
    <row r="89" spans="1:26" s="3" customFormat="1" x14ac:dyDescent="0.3">
      <c r="A89" s="29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3">
      <c r="A90" s="29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3">
      <c r="A91" s="29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3">
      <c r="A92" s="29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3">
      <c r="A93" s="29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x14ac:dyDescent="0.3">
      <c r="A94" s="15"/>
      <c r="B94" s="110"/>
      <c r="C94" s="110"/>
      <c r="D94" s="110"/>
      <c r="E94" s="110"/>
      <c r="F94" s="25"/>
      <c r="G94" s="110"/>
      <c r="H94" s="110"/>
      <c r="I94" s="110"/>
      <c r="J94" s="67"/>
      <c r="K94" s="110"/>
      <c r="L94" s="67"/>
      <c r="M94" s="23"/>
    </row>
    <row r="95" spans="1:26" x14ac:dyDescent="0.3">
      <c r="A95" s="15"/>
      <c r="B95" s="21" t="s">
        <v>8</v>
      </c>
      <c r="C95" s="110"/>
      <c r="D95" s="22" t="s">
        <v>7</v>
      </c>
      <c r="E95" s="110"/>
      <c r="F95" s="25" t="s">
        <v>6</v>
      </c>
      <c r="G95" s="110"/>
      <c r="H95" s="22" t="s">
        <v>5</v>
      </c>
      <c r="I95" s="110"/>
      <c r="J95" s="67"/>
      <c r="K95" s="110"/>
      <c r="L95" s="67"/>
      <c r="M95" s="23"/>
    </row>
    <row r="96" spans="1:26" x14ac:dyDescent="0.3">
      <c r="A96" s="15"/>
      <c r="B96" s="110"/>
      <c r="C96" s="110"/>
      <c r="D96" s="9">
        <v>0.1</v>
      </c>
      <c r="E96" s="110"/>
      <c r="F96" s="25"/>
      <c r="G96" s="110"/>
      <c r="H96" s="9">
        <v>0.1</v>
      </c>
      <c r="I96" s="110"/>
      <c r="J96" s="67"/>
      <c r="K96" s="110"/>
      <c r="L96" s="67"/>
      <c r="M96" s="23"/>
    </row>
    <row r="97" spans="1:13" x14ac:dyDescent="0.3">
      <c r="A97" s="15"/>
      <c r="B97" s="110"/>
      <c r="C97" s="110"/>
      <c r="D97" s="52"/>
      <c r="E97" s="16"/>
      <c r="F97" s="35" t="s">
        <v>3</v>
      </c>
      <c r="G97" s="16"/>
      <c r="H97" s="52"/>
      <c r="I97" s="110"/>
      <c r="J97" s="67"/>
      <c r="K97" s="110"/>
      <c r="L97" s="67"/>
      <c r="M97" s="23"/>
    </row>
    <row r="98" spans="1:13" x14ac:dyDescent="0.3">
      <c r="A98" s="15"/>
      <c r="B98" s="24" t="s">
        <v>4</v>
      </c>
      <c r="C98" s="110"/>
      <c r="D98" s="52">
        <f>F98*(1-D96)</f>
        <v>112.5</v>
      </c>
      <c r="E98" s="16"/>
      <c r="F98" s="36">
        <f>D7</f>
        <v>125</v>
      </c>
      <c r="G98" s="16"/>
      <c r="H98" s="35">
        <f>F98*(1+H96)</f>
        <v>137.5</v>
      </c>
      <c r="I98" s="110"/>
      <c r="J98" s="67"/>
      <c r="K98" s="110"/>
      <c r="L98" s="67"/>
      <c r="M98" s="23"/>
    </row>
    <row r="99" spans="1:13" ht="4.5" customHeight="1" x14ac:dyDescent="0.3">
      <c r="A99" s="15"/>
      <c r="B99" s="110"/>
      <c r="C99" s="110"/>
      <c r="D99" s="110"/>
      <c r="E99" s="110"/>
      <c r="F99" s="25"/>
      <c r="G99" s="110"/>
      <c r="H99" s="110"/>
      <c r="I99" s="110"/>
      <c r="J99" s="67"/>
      <c r="K99" s="110"/>
      <c r="L99" s="67"/>
      <c r="M99" s="23"/>
    </row>
    <row r="100" spans="1:13" x14ac:dyDescent="0.3">
      <c r="A100" s="15"/>
      <c r="B100" s="110" t="s">
        <v>2</v>
      </c>
      <c r="C100" s="110"/>
      <c r="D100" s="26">
        <f>$L$66/D98</f>
        <v>3.4959644444444451</v>
      </c>
      <c r="E100" s="110"/>
      <c r="F100" s="26">
        <f>$L$66/F98</f>
        <v>3.1463680000000003</v>
      </c>
      <c r="G100" s="110"/>
      <c r="H100" s="26">
        <f>$L$66/H98</f>
        <v>2.8603345454545459</v>
      </c>
      <c r="I100" s="110"/>
      <c r="J100" s="67"/>
      <c r="K100" s="110"/>
      <c r="L100" s="67"/>
      <c r="M100" s="23"/>
    </row>
    <row r="101" spans="1:13" ht="4.5" customHeight="1" x14ac:dyDescent="0.3">
      <c r="A101" s="15"/>
      <c r="B101" s="110"/>
      <c r="C101" s="110"/>
      <c r="D101" s="110"/>
      <c r="E101" s="110"/>
      <c r="F101" s="25"/>
      <c r="G101" s="110"/>
      <c r="H101" s="110"/>
      <c r="I101" s="110"/>
      <c r="J101" s="67"/>
      <c r="K101" s="110"/>
      <c r="L101" s="67"/>
      <c r="M101" s="23"/>
    </row>
    <row r="102" spans="1:13" x14ac:dyDescent="0.3">
      <c r="A102" s="15"/>
      <c r="B102" s="110" t="s">
        <v>1</v>
      </c>
      <c r="C102" s="110"/>
      <c r="D102" s="26">
        <f>$L$80/D98</f>
        <v>2.8067555555555557</v>
      </c>
      <c r="E102" s="110"/>
      <c r="F102" s="26">
        <f>$L$80/F98</f>
        <v>2.5260799999999999</v>
      </c>
      <c r="G102" s="110"/>
      <c r="H102" s="26">
        <f>$L$80/H98</f>
        <v>2.2964363636363636</v>
      </c>
      <c r="I102" s="110"/>
      <c r="J102" s="67"/>
      <c r="K102" s="110"/>
      <c r="L102" s="67"/>
      <c r="M102" s="23"/>
    </row>
    <row r="103" spans="1:13" ht="3.75" customHeight="1" x14ac:dyDescent="0.3">
      <c r="A103" s="15"/>
      <c r="B103" s="110"/>
      <c r="C103" s="110"/>
      <c r="D103" s="110"/>
      <c r="E103" s="110"/>
      <c r="F103" s="25"/>
      <c r="G103" s="110"/>
      <c r="H103" s="110"/>
      <c r="I103" s="110"/>
      <c r="J103" s="67"/>
      <c r="K103" s="110"/>
      <c r="L103" s="67"/>
      <c r="M103" s="23"/>
    </row>
    <row r="104" spans="1:13" x14ac:dyDescent="0.3">
      <c r="A104" s="15"/>
      <c r="B104" s="110" t="s">
        <v>0</v>
      </c>
      <c r="C104" s="110"/>
      <c r="D104" s="26">
        <f>$L$83/D98</f>
        <v>6.3027200000000008</v>
      </c>
      <c r="E104" s="110"/>
      <c r="F104" s="26">
        <f>$L$83/F98</f>
        <v>5.6724480000000002</v>
      </c>
      <c r="G104" s="110"/>
      <c r="H104" s="26">
        <f>$L$83/H98</f>
        <v>5.1567709090909091</v>
      </c>
      <c r="I104" s="110"/>
      <c r="J104" s="67"/>
      <c r="K104" s="110"/>
      <c r="L104" s="67"/>
      <c r="M104" s="23"/>
    </row>
    <row r="105" spans="1:13" ht="5.25" customHeight="1" x14ac:dyDescent="0.3">
      <c r="A105" s="15"/>
      <c r="B105" s="110"/>
      <c r="C105" s="110"/>
      <c r="D105" s="110"/>
      <c r="E105" s="110"/>
      <c r="F105" s="25"/>
      <c r="G105" s="110"/>
      <c r="H105" s="110"/>
      <c r="I105" s="110"/>
      <c r="J105" s="67"/>
      <c r="K105" s="110"/>
      <c r="L105" s="67"/>
      <c r="M105" s="23"/>
    </row>
    <row r="106" spans="1:13" x14ac:dyDescent="0.3">
      <c r="A106" s="15"/>
      <c r="B106" s="110"/>
      <c r="C106" s="110"/>
      <c r="D106" s="110"/>
      <c r="E106" s="110"/>
      <c r="F106" s="25"/>
      <c r="G106" s="110"/>
      <c r="H106" s="110"/>
      <c r="I106" s="110"/>
      <c r="J106" s="67"/>
      <c r="K106" s="110"/>
      <c r="L106" s="67"/>
      <c r="M106" s="23"/>
    </row>
    <row r="107" spans="1:13" x14ac:dyDescent="0.3">
      <c r="A107" s="15"/>
      <c r="B107" s="110"/>
      <c r="C107" s="110"/>
      <c r="D107" s="16"/>
      <c r="E107" s="16"/>
      <c r="F107" s="36" t="s">
        <v>4</v>
      </c>
      <c r="G107" s="16"/>
      <c r="H107" s="16"/>
      <c r="I107" s="110"/>
      <c r="J107" s="67"/>
      <c r="K107" s="110"/>
      <c r="L107" s="67"/>
      <c r="M107" s="23"/>
    </row>
    <row r="108" spans="1:13" x14ac:dyDescent="0.3">
      <c r="A108" s="15"/>
      <c r="B108" s="24" t="s">
        <v>3</v>
      </c>
      <c r="C108" s="110"/>
      <c r="D108" s="20">
        <f>F108*(1-D96)</f>
        <v>3.6</v>
      </c>
      <c r="E108" s="16"/>
      <c r="F108" s="53">
        <f>H7</f>
        <v>4</v>
      </c>
      <c r="G108" s="16"/>
      <c r="H108" s="20">
        <f>F108*(1+H96)</f>
        <v>4.4000000000000004</v>
      </c>
      <c r="I108" s="110"/>
      <c r="J108" s="67"/>
      <c r="K108" s="110"/>
      <c r="L108" s="67"/>
      <c r="M108" s="23"/>
    </row>
    <row r="109" spans="1:13" ht="4.5" customHeight="1" x14ac:dyDescent="0.3">
      <c r="A109" s="15"/>
      <c r="B109" s="110"/>
      <c r="C109" s="110"/>
      <c r="D109" s="110"/>
      <c r="E109" s="110"/>
      <c r="F109" s="25"/>
      <c r="G109" s="110"/>
      <c r="H109" s="110"/>
      <c r="I109" s="110"/>
      <c r="J109" s="67"/>
      <c r="K109" s="110"/>
      <c r="L109" s="67"/>
      <c r="M109" s="23"/>
    </row>
    <row r="110" spans="1:13" x14ac:dyDescent="0.3">
      <c r="A110" s="15"/>
      <c r="B110" s="110" t="s">
        <v>2</v>
      </c>
      <c r="C110" s="110"/>
      <c r="D110" s="27">
        <f>$L$66/D108</f>
        <v>109.2488888888889</v>
      </c>
      <c r="E110" s="110"/>
      <c r="F110" s="27">
        <f>$L$66/F108</f>
        <v>98.324000000000012</v>
      </c>
      <c r="G110" s="110"/>
      <c r="H110" s="27">
        <f>$L$66/H108</f>
        <v>89.38545454545455</v>
      </c>
      <c r="I110" s="110"/>
      <c r="J110" s="67"/>
      <c r="K110" s="110"/>
      <c r="L110" s="67"/>
      <c r="M110" s="23"/>
    </row>
    <row r="111" spans="1:13" ht="3" customHeight="1" x14ac:dyDescent="0.3">
      <c r="A111" s="15"/>
      <c r="B111" s="110"/>
      <c r="C111" s="110"/>
      <c r="D111" s="110"/>
      <c r="E111" s="110"/>
      <c r="F111" s="25"/>
      <c r="G111" s="110"/>
      <c r="H111" s="110"/>
      <c r="I111" s="110"/>
      <c r="J111" s="67"/>
      <c r="K111" s="110"/>
      <c r="L111" s="67"/>
      <c r="M111" s="23"/>
    </row>
    <row r="112" spans="1:13" x14ac:dyDescent="0.3">
      <c r="A112" s="15"/>
      <c r="B112" s="110" t="s">
        <v>1</v>
      </c>
      <c r="C112" s="110"/>
      <c r="D112" s="27">
        <f>$L$80/D108</f>
        <v>87.711111111111109</v>
      </c>
      <c r="E112" s="110"/>
      <c r="F112" s="27">
        <f>$L$80/F108</f>
        <v>78.94</v>
      </c>
      <c r="G112" s="110"/>
      <c r="H112" s="27">
        <f>$L$80/H108</f>
        <v>71.763636363636351</v>
      </c>
      <c r="I112" s="110"/>
      <c r="J112" s="67"/>
      <c r="K112" s="110"/>
      <c r="L112" s="67"/>
      <c r="M112" s="23"/>
    </row>
    <row r="113" spans="1:13" ht="3.75" customHeight="1" x14ac:dyDescent="0.3">
      <c r="A113" s="15"/>
      <c r="B113" s="110"/>
      <c r="C113" s="110"/>
      <c r="D113" s="110"/>
      <c r="E113" s="110"/>
      <c r="F113" s="25"/>
      <c r="G113" s="110"/>
      <c r="H113" s="110"/>
      <c r="I113" s="110"/>
      <c r="J113" s="67"/>
      <c r="K113" s="110"/>
      <c r="L113" s="67"/>
      <c r="M113" s="23"/>
    </row>
    <row r="114" spans="1:13" x14ac:dyDescent="0.3">
      <c r="A114" s="15"/>
      <c r="B114" s="110" t="s">
        <v>0</v>
      </c>
      <c r="C114" s="110"/>
      <c r="D114" s="27">
        <f>$L$83/D108</f>
        <v>196.96</v>
      </c>
      <c r="E114" s="110"/>
      <c r="F114" s="27">
        <f>$L$83/F108</f>
        <v>177.26400000000001</v>
      </c>
      <c r="G114" s="110"/>
      <c r="H114" s="27">
        <f>$L$83/H108</f>
        <v>161.14909090909092</v>
      </c>
      <c r="I114" s="110"/>
      <c r="J114" s="67"/>
      <c r="K114" s="110"/>
      <c r="L114" s="67"/>
      <c r="M114" s="23"/>
    </row>
    <row r="115" spans="1:13" ht="5.25" customHeight="1" thickBot="1" x14ac:dyDescent="0.35">
      <c r="A115" s="19"/>
      <c r="B115" s="14"/>
      <c r="C115" s="14"/>
      <c r="D115" s="14"/>
      <c r="E115" s="14"/>
      <c r="F115" s="47"/>
      <c r="G115" s="14"/>
      <c r="H115" s="14"/>
      <c r="I115" s="14"/>
      <c r="J115" s="68"/>
      <c r="K115" s="14"/>
      <c r="L115" s="68"/>
      <c r="M115" s="48"/>
    </row>
    <row r="116" spans="1:13" s="44" customFormat="1" x14ac:dyDescent="0.3">
      <c r="F116" s="46"/>
      <c r="J116" s="69"/>
      <c r="L116" s="69"/>
    </row>
    <row r="117" spans="1:13" s="44" customFormat="1" x14ac:dyDescent="0.3">
      <c r="F117" s="46"/>
      <c r="J117" s="69"/>
      <c r="L117" s="69"/>
    </row>
    <row r="118" spans="1:13" s="44" customFormat="1" x14ac:dyDescent="0.3">
      <c r="F118" s="46"/>
      <c r="J118" s="69"/>
      <c r="L118" s="69"/>
    </row>
    <row r="119" spans="1:13" s="44" customFormat="1" x14ac:dyDescent="0.3">
      <c r="F119" s="46"/>
      <c r="J119" s="69"/>
      <c r="L119" s="69"/>
    </row>
    <row r="120" spans="1:13" s="44" customFormat="1" x14ac:dyDescent="0.3">
      <c r="F120" s="46"/>
      <c r="J120" s="69"/>
      <c r="L120" s="69"/>
    </row>
    <row r="121" spans="1:13" s="44" customFormat="1" x14ac:dyDescent="0.3">
      <c r="F121" s="46"/>
      <c r="J121" s="69"/>
      <c r="L121" s="69"/>
    </row>
    <row r="122" spans="1:13" s="44" customFormat="1" x14ac:dyDescent="0.3">
      <c r="F122" s="46"/>
      <c r="J122" s="69"/>
      <c r="L122" s="69"/>
    </row>
    <row r="123" spans="1:13" s="44" customFormat="1" x14ac:dyDescent="0.3">
      <c r="F123" s="46"/>
      <c r="J123" s="69"/>
      <c r="L123" s="69"/>
    </row>
    <row r="124" spans="1:13" s="44" customFormat="1" x14ac:dyDescent="0.3">
      <c r="F124" s="46"/>
      <c r="J124" s="69"/>
      <c r="L124" s="69"/>
    </row>
    <row r="125" spans="1:13" s="44" customFormat="1" x14ac:dyDescent="0.3">
      <c r="F125" s="46"/>
      <c r="J125" s="69"/>
      <c r="L125" s="69"/>
    </row>
    <row r="126" spans="1:13" s="44" customFormat="1" x14ac:dyDescent="0.3">
      <c r="F126" s="46"/>
      <c r="J126" s="69"/>
      <c r="L126" s="69"/>
    </row>
    <row r="127" spans="1:13" s="44" customFormat="1" x14ac:dyDescent="0.3">
      <c r="F127" s="46"/>
      <c r="J127" s="69"/>
      <c r="L127" s="69"/>
    </row>
    <row r="128" spans="1:13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  <row r="195" spans="6:12" s="44" customFormat="1" x14ac:dyDescent="0.3">
      <c r="F195" s="46"/>
      <c r="J195" s="69"/>
      <c r="L195" s="69"/>
    </row>
    <row r="196" spans="6:12" s="44" customFormat="1" x14ac:dyDescent="0.3">
      <c r="F196" s="46"/>
      <c r="J196" s="69"/>
      <c r="L196" s="69"/>
    </row>
    <row r="197" spans="6:12" s="44" customFormat="1" x14ac:dyDescent="0.3">
      <c r="F197" s="46"/>
      <c r="J197" s="69"/>
      <c r="L197" s="69"/>
    </row>
    <row r="198" spans="6:12" s="44" customFormat="1" x14ac:dyDescent="0.3">
      <c r="F198" s="46"/>
      <c r="J198" s="69"/>
      <c r="L198" s="69"/>
    </row>
    <row r="199" spans="6:12" s="44" customFormat="1" x14ac:dyDescent="0.3">
      <c r="F199" s="46"/>
      <c r="J199" s="69"/>
      <c r="L199" s="69"/>
    </row>
  </sheetData>
  <sheetProtection selectLockedCells="1"/>
  <mergeCells count="20">
    <mergeCell ref="B74:D74"/>
    <mergeCell ref="E74:I74"/>
    <mergeCell ref="A1:H1"/>
    <mergeCell ref="B72:D72"/>
    <mergeCell ref="E72:I72"/>
    <mergeCell ref="B73:D73"/>
    <mergeCell ref="E73:I73"/>
    <mergeCell ref="B75:D75"/>
    <mergeCell ref="E75:I75"/>
    <mergeCell ref="B76:D76"/>
    <mergeCell ref="E76:I76"/>
    <mergeCell ref="B77:D77"/>
    <mergeCell ref="E77:I77"/>
    <mergeCell ref="B93:L93"/>
    <mergeCell ref="B78:D78"/>
    <mergeCell ref="E78:I78"/>
    <mergeCell ref="B89:L89"/>
    <mergeCell ref="B90:L90"/>
    <mergeCell ref="B91:L91"/>
    <mergeCell ref="B92:L92"/>
  </mergeCells>
  <pageMargins left="1.1499999999999999" right="0.75" top="0.75" bottom="0.75" header="0.5" footer="0.5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Z199"/>
  <sheetViews>
    <sheetView zoomScale="90" zoomScaleNormal="90" workbookViewId="0">
      <selection activeCell="O10" sqref="O10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77" t="s">
        <v>174</v>
      </c>
      <c r="B1" s="178"/>
      <c r="C1" s="178"/>
      <c r="D1" s="178"/>
      <c r="E1" s="178"/>
      <c r="F1" s="178"/>
      <c r="G1" s="178"/>
      <c r="H1" s="178"/>
      <c r="I1" s="84"/>
      <c r="J1" s="82" t="s">
        <v>35</v>
      </c>
      <c r="K1" s="82"/>
      <c r="L1" s="85">
        <v>1600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3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3">
      <c r="A7" s="15"/>
      <c r="B7" s="109" t="s">
        <v>70</v>
      </c>
      <c r="C7" s="110"/>
      <c r="D7" s="96">
        <v>135</v>
      </c>
      <c r="E7" s="110"/>
      <c r="F7" s="2" t="s">
        <v>37</v>
      </c>
      <c r="G7" s="98"/>
      <c r="H7" s="96">
        <v>3</v>
      </c>
      <c r="I7" s="110"/>
      <c r="J7" s="79">
        <f>L7*$L$1</f>
        <v>648000</v>
      </c>
      <c r="K7" s="12"/>
      <c r="L7" s="54">
        <f>D7*H7</f>
        <v>405</v>
      </c>
      <c r="M7" s="13"/>
      <c r="N7" s="45"/>
    </row>
    <row r="8" spans="1:16" x14ac:dyDescent="0.3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3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3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648000</v>
      </c>
      <c r="K10" s="43"/>
      <c r="L10" s="59">
        <f>SUM(L7:L9)</f>
        <v>405</v>
      </c>
      <c r="M10" s="13"/>
      <c r="N10" s="45"/>
    </row>
    <row r="11" spans="1:16" ht="7.5" customHeight="1" x14ac:dyDescent="0.3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3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ht="7.5" customHeight="1" x14ac:dyDescent="0.3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x14ac:dyDescent="0.3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69" si="0">L14*$L$1</f>
        <v>38400</v>
      </c>
      <c r="K14" s="43"/>
      <c r="L14" s="77">
        <f>SUM(L15:L16)</f>
        <v>24</v>
      </c>
      <c r="M14" s="13"/>
    </row>
    <row r="15" spans="1:16" x14ac:dyDescent="0.3">
      <c r="A15" s="15"/>
      <c r="B15" s="109" t="s">
        <v>108</v>
      </c>
      <c r="C15" s="110"/>
      <c r="D15" s="88">
        <v>100</v>
      </c>
      <c r="E15" s="110"/>
      <c r="F15" s="2" t="s">
        <v>38</v>
      </c>
      <c r="G15" s="98"/>
      <c r="H15" s="96">
        <v>0.24</v>
      </c>
      <c r="I15" s="110"/>
      <c r="J15" s="79">
        <f t="shared" si="0"/>
        <v>38400</v>
      </c>
      <c r="K15" s="12"/>
      <c r="L15" s="60">
        <f>D15*H15</f>
        <v>24</v>
      </c>
      <c r="M15" s="13"/>
    </row>
    <row r="16" spans="1:16" x14ac:dyDescent="0.3">
      <c r="A16" s="15"/>
      <c r="B16" s="109"/>
      <c r="C16" s="110"/>
      <c r="D16" s="100"/>
      <c r="E16" s="98"/>
      <c r="F16" s="99"/>
      <c r="G16" s="98"/>
      <c r="H16" s="100"/>
      <c r="I16" s="110"/>
      <c r="J16" s="79">
        <f t="shared" si="0"/>
        <v>0</v>
      </c>
      <c r="K16" s="12"/>
      <c r="L16" s="60">
        <f>D16*H16</f>
        <v>0</v>
      </c>
      <c r="M16" s="13"/>
    </row>
    <row r="17" spans="1:13" ht="7.5" customHeight="1" x14ac:dyDescent="0.3">
      <c r="A17" s="15"/>
      <c r="B17" s="110"/>
      <c r="C17" s="110"/>
      <c r="D17" s="103"/>
      <c r="E17" s="98"/>
      <c r="F17" s="104"/>
      <c r="G17" s="98"/>
      <c r="H17" s="103"/>
      <c r="I17" s="110"/>
      <c r="J17" s="58"/>
      <c r="K17" s="12"/>
      <c r="L17" s="54"/>
      <c r="M17" s="13"/>
    </row>
    <row r="18" spans="1:13" x14ac:dyDescent="0.3">
      <c r="A18" s="15"/>
      <c r="B18" s="16" t="s">
        <v>21</v>
      </c>
      <c r="C18" s="110"/>
      <c r="D18" s="103"/>
      <c r="E18" s="98"/>
      <c r="F18" s="104"/>
      <c r="G18" s="98"/>
      <c r="H18" s="103"/>
      <c r="I18" s="110"/>
      <c r="J18" s="76">
        <f t="shared" si="0"/>
        <v>118480</v>
      </c>
      <c r="K18" s="43"/>
      <c r="L18" s="77">
        <f>SUM(L19:L25)</f>
        <v>74.05</v>
      </c>
      <c r="M18" s="13"/>
    </row>
    <row r="19" spans="1:13" x14ac:dyDescent="0.3">
      <c r="A19" s="15"/>
      <c r="B19" s="109" t="s">
        <v>39</v>
      </c>
      <c r="C19" s="110"/>
      <c r="D19" s="88">
        <v>125</v>
      </c>
      <c r="E19" s="110"/>
      <c r="F19" s="2" t="s">
        <v>38</v>
      </c>
      <c r="G19" s="110"/>
      <c r="H19" s="96">
        <v>0.42</v>
      </c>
      <c r="I19" s="110"/>
      <c r="J19" s="79">
        <f t="shared" si="0"/>
        <v>84000</v>
      </c>
      <c r="K19" s="12"/>
      <c r="L19" s="60">
        <f t="shared" ref="L19:L25" si="1">D19*H19</f>
        <v>52.5</v>
      </c>
      <c r="M19" s="13"/>
    </row>
    <row r="20" spans="1:13" x14ac:dyDescent="0.3">
      <c r="A20" s="15"/>
      <c r="B20" s="109" t="s">
        <v>40</v>
      </c>
      <c r="C20" s="110"/>
      <c r="D20" s="88">
        <v>45</v>
      </c>
      <c r="E20" s="110"/>
      <c r="F20" s="2" t="s">
        <v>38</v>
      </c>
      <c r="G20" s="110"/>
      <c r="H20" s="96">
        <v>0.41</v>
      </c>
      <c r="I20" s="110"/>
      <c r="J20" s="79">
        <f t="shared" si="0"/>
        <v>29520</v>
      </c>
      <c r="K20" s="12"/>
      <c r="L20" s="60">
        <f t="shared" si="1"/>
        <v>18.45</v>
      </c>
      <c r="M20" s="13"/>
    </row>
    <row r="21" spans="1:13" x14ac:dyDescent="0.3">
      <c r="A21" s="15"/>
      <c r="B21" s="109" t="s">
        <v>90</v>
      </c>
      <c r="C21" s="110"/>
      <c r="D21" s="88">
        <v>10</v>
      </c>
      <c r="E21" s="110"/>
      <c r="F21" s="2" t="s">
        <v>38</v>
      </c>
      <c r="G21" s="110"/>
      <c r="H21" s="96">
        <v>0.31</v>
      </c>
      <c r="I21" s="110"/>
      <c r="J21" s="79">
        <f t="shared" si="0"/>
        <v>4960</v>
      </c>
      <c r="K21" s="12"/>
      <c r="L21" s="61">
        <f t="shared" si="1"/>
        <v>3.1</v>
      </c>
      <c r="M21" s="13"/>
    </row>
    <row r="22" spans="1:13" x14ac:dyDescent="0.3">
      <c r="A22" s="15"/>
      <c r="B22" s="109"/>
      <c r="C22" s="110"/>
      <c r="D22" s="88"/>
      <c r="E22" s="110"/>
      <c r="F22" s="2"/>
      <c r="G22" s="110"/>
      <c r="H22" s="96"/>
      <c r="I22" s="110"/>
      <c r="J22" s="79">
        <f t="shared" si="0"/>
        <v>0</v>
      </c>
      <c r="K22" s="12"/>
      <c r="L22" s="61">
        <f t="shared" si="1"/>
        <v>0</v>
      </c>
      <c r="M22" s="13"/>
    </row>
    <row r="23" spans="1:13" x14ac:dyDescent="0.3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0"/>
        <v>0</v>
      </c>
      <c r="K23" s="12"/>
      <c r="L23" s="61">
        <f t="shared" si="1"/>
        <v>0</v>
      </c>
      <c r="M23" s="13"/>
    </row>
    <row r="24" spans="1:13" x14ac:dyDescent="0.3">
      <c r="A24" s="15"/>
      <c r="B24" s="109"/>
      <c r="C24" s="110"/>
      <c r="D24" s="88"/>
      <c r="E24" s="110"/>
      <c r="F24" s="2"/>
      <c r="G24" s="110"/>
      <c r="H24" s="88"/>
      <c r="I24" s="110"/>
      <c r="J24" s="79">
        <f t="shared" si="0"/>
        <v>0</v>
      </c>
      <c r="K24" s="12"/>
      <c r="L24" s="61">
        <f t="shared" si="1"/>
        <v>0</v>
      </c>
      <c r="M24" s="13"/>
    </row>
    <row r="25" spans="1:13" x14ac:dyDescent="0.3">
      <c r="A25" s="15"/>
      <c r="B25" s="109"/>
      <c r="C25" s="110"/>
      <c r="D25" s="88"/>
      <c r="E25" s="110"/>
      <c r="F25" s="2"/>
      <c r="G25" s="110"/>
      <c r="H25" s="88"/>
      <c r="I25" s="110"/>
      <c r="J25" s="79">
        <f t="shared" si="0"/>
        <v>0</v>
      </c>
      <c r="K25" s="12"/>
      <c r="L25" s="61">
        <f t="shared" si="1"/>
        <v>0</v>
      </c>
      <c r="M25" s="13"/>
    </row>
    <row r="26" spans="1:13" ht="7.5" customHeight="1" x14ac:dyDescent="0.3">
      <c r="A26" s="15"/>
      <c r="B26" s="110"/>
      <c r="C26" s="110"/>
      <c r="D26" s="90"/>
      <c r="E26" s="110"/>
      <c r="F26" s="25"/>
      <c r="G26" s="110"/>
      <c r="H26" s="90"/>
      <c r="I26" s="110"/>
      <c r="J26" s="58"/>
      <c r="K26" s="12"/>
      <c r="L26" s="62"/>
      <c r="M26" s="13"/>
    </row>
    <row r="27" spans="1:13" x14ac:dyDescent="0.3">
      <c r="A27" s="15"/>
      <c r="B27" s="16" t="s">
        <v>76</v>
      </c>
      <c r="C27" s="110"/>
      <c r="D27" s="90"/>
      <c r="E27" s="110"/>
      <c r="F27" s="25"/>
      <c r="G27" s="110"/>
      <c r="H27" s="90"/>
      <c r="I27" s="110"/>
      <c r="J27" s="76">
        <f t="shared" si="0"/>
        <v>58183.999999999993</v>
      </c>
      <c r="K27" s="43"/>
      <c r="L27" s="78">
        <f>SUM(L28:L33)</f>
        <v>36.364999999999995</v>
      </c>
      <c r="M27" s="13"/>
    </row>
    <row r="28" spans="1:13" x14ac:dyDescent="0.3">
      <c r="A28" s="15"/>
      <c r="B28" s="109" t="s">
        <v>71</v>
      </c>
      <c r="C28" s="110"/>
      <c r="D28" s="88">
        <v>16.399999999999999</v>
      </c>
      <c r="E28" s="110"/>
      <c r="F28" s="2" t="s">
        <v>64</v>
      </c>
      <c r="G28" s="110"/>
      <c r="H28" s="96">
        <v>0.85</v>
      </c>
      <c r="I28" s="110"/>
      <c r="J28" s="79">
        <f t="shared" si="0"/>
        <v>22303.999999999996</v>
      </c>
      <c r="K28" s="12"/>
      <c r="L28" s="61">
        <f t="shared" ref="L28:L33" si="2">D28*H28</f>
        <v>13.939999999999998</v>
      </c>
      <c r="M28" s="13"/>
    </row>
    <row r="29" spans="1:13" x14ac:dyDescent="0.3">
      <c r="A29" s="15"/>
      <c r="B29" s="109" t="s">
        <v>99</v>
      </c>
      <c r="C29" s="110"/>
      <c r="D29" s="88">
        <v>0.6</v>
      </c>
      <c r="E29" s="110"/>
      <c r="F29" s="2" t="s">
        <v>102</v>
      </c>
      <c r="G29" s="110"/>
      <c r="H29" s="96">
        <v>7</v>
      </c>
      <c r="I29" s="110"/>
      <c r="J29" s="79">
        <f t="shared" si="0"/>
        <v>6720</v>
      </c>
      <c r="K29" s="12"/>
      <c r="L29" s="61">
        <f t="shared" si="2"/>
        <v>4.2</v>
      </c>
      <c r="M29" s="13"/>
    </row>
    <row r="30" spans="1:13" x14ac:dyDescent="0.3">
      <c r="A30" s="15"/>
      <c r="B30" s="109" t="s">
        <v>100</v>
      </c>
      <c r="C30" s="110"/>
      <c r="D30" s="88">
        <v>0.3</v>
      </c>
      <c r="E30" s="110"/>
      <c r="F30" s="2" t="s">
        <v>65</v>
      </c>
      <c r="G30" s="110"/>
      <c r="H30" s="96">
        <v>22.25</v>
      </c>
      <c r="I30" s="110"/>
      <c r="J30" s="79">
        <f t="shared" si="0"/>
        <v>10680</v>
      </c>
      <c r="K30" s="12"/>
      <c r="L30" s="61">
        <f t="shared" si="2"/>
        <v>6.6749999999999998</v>
      </c>
      <c r="M30" s="13"/>
    </row>
    <row r="31" spans="1:13" x14ac:dyDescent="0.3">
      <c r="A31" s="15"/>
      <c r="B31" s="109" t="s">
        <v>101</v>
      </c>
      <c r="C31" s="110"/>
      <c r="D31" s="88">
        <v>7</v>
      </c>
      <c r="E31" s="98"/>
      <c r="F31" s="2" t="s">
        <v>64</v>
      </c>
      <c r="G31" s="110"/>
      <c r="H31" s="88">
        <v>1.65</v>
      </c>
      <c r="I31" s="110"/>
      <c r="J31" s="79">
        <f t="shared" si="0"/>
        <v>18480</v>
      </c>
      <c r="K31" s="12"/>
      <c r="L31" s="61">
        <f t="shared" si="2"/>
        <v>11.549999999999999</v>
      </c>
      <c r="M31" s="13"/>
    </row>
    <row r="32" spans="1:13" x14ac:dyDescent="0.3">
      <c r="A32" s="15"/>
      <c r="B32" s="109"/>
      <c r="C32" s="110"/>
      <c r="D32" s="88"/>
      <c r="E32" s="98"/>
      <c r="F32" s="2"/>
      <c r="G32" s="110"/>
      <c r="H32" s="88"/>
      <c r="I32" s="110"/>
      <c r="J32" s="79">
        <f t="shared" si="0"/>
        <v>0</v>
      </c>
      <c r="K32" s="12"/>
      <c r="L32" s="61">
        <f t="shared" si="2"/>
        <v>0</v>
      </c>
      <c r="M32" s="13"/>
    </row>
    <row r="33" spans="1:13" x14ac:dyDescent="0.3">
      <c r="A33" s="15"/>
      <c r="B33" s="109"/>
      <c r="C33" s="110"/>
      <c r="D33" s="88"/>
      <c r="E33" s="98"/>
      <c r="F33" s="2"/>
      <c r="G33" s="110"/>
      <c r="H33" s="88"/>
      <c r="I33" s="110"/>
      <c r="J33" s="79">
        <f t="shared" si="0"/>
        <v>0</v>
      </c>
      <c r="K33" s="12"/>
      <c r="L33" s="61">
        <f t="shared" si="2"/>
        <v>0</v>
      </c>
      <c r="M33" s="13"/>
    </row>
    <row r="34" spans="1:13" ht="7.5" customHeight="1" x14ac:dyDescent="0.3">
      <c r="A34" s="15"/>
      <c r="B34" s="110"/>
      <c r="C34" s="110"/>
      <c r="D34" s="103"/>
      <c r="E34" s="98"/>
      <c r="F34" s="104"/>
      <c r="G34" s="98"/>
      <c r="H34" s="103"/>
      <c r="I34" s="110"/>
      <c r="J34" s="58"/>
      <c r="K34" s="12"/>
      <c r="L34" s="62"/>
      <c r="M34" s="13"/>
    </row>
    <row r="35" spans="1:13" x14ac:dyDescent="0.3">
      <c r="A35" s="15"/>
      <c r="B35" s="16" t="s">
        <v>77</v>
      </c>
      <c r="C35" s="110"/>
      <c r="D35" s="103"/>
      <c r="E35" s="98"/>
      <c r="F35" s="104"/>
      <c r="G35" s="98"/>
      <c r="H35" s="103"/>
      <c r="I35" s="110"/>
      <c r="J35" s="76">
        <f t="shared" si="0"/>
        <v>101760</v>
      </c>
      <c r="K35" s="43"/>
      <c r="L35" s="78">
        <f>SUM(L36:L40)</f>
        <v>63.6</v>
      </c>
      <c r="M35" s="13"/>
    </row>
    <row r="36" spans="1:13" x14ac:dyDescent="0.3">
      <c r="A36" s="15"/>
      <c r="B36" s="109" t="s">
        <v>67</v>
      </c>
      <c r="C36" s="110"/>
      <c r="D36" s="88">
        <v>1</v>
      </c>
      <c r="E36" s="110"/>
      <c r="F36" s="2" t="s">
        <v>42</v>
      </c>
      <c r="G36" s="98"/>
      <c r="H36" s="96">
        <v>7.35</v>
      </c>
      <c r="I36" s="110"/>
      <c r="J36" s="79">
        <f t="shared" si="0"/>
        <v>11760</v>
      </c>
      <c r="K36" s="12"/>
      <c r="L36" s="61">
        <f>D36*H36</f>
        <v>7.35</v>
      </c>
      <c r="M36" s="13"/>
    </row>
    <row r="37" spans="1:13" x14ac:dyDescent="0.3">
      <c r="A37" s="15"/>
      <c r="B37" s="109" t="s">
        <v>103</v>
      </c>
      <c r="C37" s="110"/>
      <c r="D37" s="96">
        <v>1</v>
      </c>
      <c r="E37" s="110"/>
      <c r="F37" s="2" t="s">
        <v>42</v>
      </c>
      <c r="G37" s="110"/>
      <c r="H37" s="96">
        <v>9</v>
      </c>
      <c r="I37" s="110"/>
      <c r="J37" s="79">
        <f t="shared" si="0"/>
        <v>14400</v>
      </c>
      <c r="K37" s="12"/>
      <c r="L37" s="61">
        <f>D37*H37</f>
        <v>9</v>
      </c>
      <c r="M37" s="13"/>
    </row>
    <row r="38" spans="1:13" x14ac:dyDescent="0.3">
      <c r="A38" s="15"/>
      <c r="B38" s="109" t="s">
        <v>68</v>
      </c>
      <c r="C38" s="110"/>
      <c r="D38" s="88">
        <v>135</v>
      </c>
      <c r="E38" s="110"/>
      <c r="F38" s="2" t="s">
        <v>37</v>
      </c>
      <c r="G38" s="110"/>
      <c r="H38" s="88">
        <v>0.35</v>
      </c>
      <c r="I38" s="110"/>
      <c r="J38" s="79">
        <f t="shared" si="0"/>
        <v>75600</v>
      </c>
      <c r="K38" s="12"/>
      <c r="L38" s="61">
        <f>D38*H38</f>
        <v>47.25</v>
      </c>
      <c r="M38" s="13"/>
    </row>
    <row r="39" spans="1:13" x14ac:dyDescent="0.3">
      <c r="A39" s="15"/>
      <c r="B39" s="109"/>
      <c r="C39" s="110"/>
      <c r="D39" s="88"/>
      <c r="E39" s="110"/>
      <c r="F39" s="2"/>
      <c r="G39" s="110"/>
      <c r="H39" s="88"/>
      <c r="I39" s="110"/>
      <c r="J39" s="79">
        <f t="shared" si="0"/>
        <v>0</v>
      </c>
      <c r="K39" s="12"/>
      <c r="L39" s="61">
        <f>D39*H39</f>
        <v>0</v>
      </c>
      <c r="M39" s="13"/>
    </row>
    <row r="40" spans="1:13" x14ac:dyDescent="0.3">
      <c r="A40" s="15"/>
      <c r="B40" s="109"/>
      <c r="C40" s="110"/>
      <c r="D40" s="88"/>
      <c r="E40" s="110"/>
      <c r="F40" s="2"/>
      <c r="G40" s="110"/>
      <c r="H40" s="88"/>
      <c r="I40" s="110"/>
      <c r="J40" s="79">
        <f t="shared" si="0"/>
        <v>0</v>
      </c>
      <c r="K40" s="12"/>
      <c r="L40" s="61">
        <f>D40*H40</f>
        <v>0</v>
      </c>
      <c r="M40" s="13"/>
    </row>
    <row r="41" spans="1:13" ht="7.5" customHeight="1" x14ac:dyDescent="0.3">
      <c r="A41" s="15"/>
      <c r="B41" s="110"/>
      <c r="C41" s="110"/>
      <c r="D41" s="103"/>
      <c r="E41" s="98"/>
      <c r="F41" s="104"/>
      <c r="G41" s="98"/>
      <c r="H41" s="103"/>
      <c r="I41" s="110"/>
      <c r="J41" s="58"/>
      <c r="K41" s="12"/>
      <c r="L41" s="62"/>
      <c r="M41" s="13"/>
    </row>
    <row r="42" spans="1:13" x14ac:dyDescent="0.3">
      <c r="A42" s="15"/>
      <c r="B42" s="16" t="s">
        <v>92</v>
      </c>
      <c r="C42" s="110"/>
      <c r="D42" s="103"/>
      <c r="E42" s="98"/>
      <c r="F42" s="104"/>
      <c r="G42" s="98"/>
      <c r="H42" s="103"/>
      <c r="I42" s="110"/>
      <c r="J42" s="76">
        <f t="shared" ref="J42:J45" si="3">L42*$L$1</f>
        <v>109759.99999999999</v>
      </c>
      <c r="K42" s="78"/>
      <c r="L42" s="78">
        <f>SUM(L43:L45)</f>
        <v>68.599999999999994</v>
      </c>
      <c r="M42" s="13"/>
    </row>
    <row r="43" spans="1:13" x14ac:dyDescent="0.3">
      <c r="A43" s="15"/>
      <c r="B43" s="109" t="s">
        <v>93</v>
      </c>
      <c r="C43" s="110"/>
      <c r="D43" s="88">
        <v>20</v>
      </c>
      <c r="E43" s="110"/>
      <c r="F43" s="2" t="s">
        <v>96</v>
      </c>
      <c r="G43" s="98"/>
      <c r="H43" s="96">
        <v>1.93</v>
      </c>
      <c r="I43" s="110"/>
      <c r="J43" s="79">
        <f t="shared" si="3"/>
        <v>61760</v>
      </c>
      <c r="K43" s="12"/>
      <c r="L43" s="61">
        <f>D43*H43</f>
        <v>38.6</v>
      </c>
      <c r="M43" s="13"/>
    </row>
    <row r="44" spans="1:13" x14ac:dyDescent="0.3">
      <c r="A44" s="15"/>
      <c r="B44" s="109" t="s">
        <v>94</v>
      </c>
      <c r="C44" s="110"/>
      <c r="D44" s="88">
        <v>1</v>
      </c>
      <c r="E44" s="110"/>
      <c r="F44" s="2" t="s">
        <v>97</v>
      </c>
      <c r="G44" s="98"/>
      <c r="H44" s="96">
        <v>19</v>
      </c>
      <c r="I44" s="110"/>
      <c r="J44" s="79">
        <f t="shared" si="3"/>
        <v>30400</v>
      </c>
      <c r="K44" s="12"/>
      <c r="L44" s="61">
        <f>D44*H44</f>
        <v>19</v>
      </c>
      <c r="M44" s="13"/>
    </row>
    <row r="45" spans="1:13" x14ac:dyDescent="0.3">
      <c r="A45" s="15"/>
      <c r="B45" s="109" t="s">
        <v>95</v>
      </c>
      <c r="C45" s="110"/>
      <c r="D45" s="88">
        <v>20</v>
      </c>
      <c r="E45" s="110"/>
      <c r="F45" s="2" t="s">
        <v>96</v>
      </c>
      <c r="G45" s="98"/>
      <c r="H45" s="96">
        <v>0.55000000000000004</v>
      </c>
      <c r="I45" s="110"/>
      <c r="J45" s="79">
        <f t="shared" si="3"/>
        <v>17600</v>
      </c>
      <c r="K45" s="12"/>
      <c r="L45" s="61">
        <f>D45*H45</f>
        <v>11</v>
      </c>
      <c r="M45" s="13"/>
    </row>
    <row r="46" spans="1:13" ht="7.5" customHeight="1" x14ac:dyDescent="0.3">
      <c r="A46" s="15"/>
      <c r="B46" s="110"/>
      <c r="C46" s="110"/>
      <c r="D46" s="103"/>
      <c r="E46" s="98"/>
      <c r="F46" s="104"/>
      <c r="G46" s="98"/>
      <c r="H46" s="103"/>
      <c r="I46" s="110"/>
      <c r="J46" s="58"/>
      <c r="K46" s="12"/>
      <c r="L46" s="62"/>
      <c r="M46" s="13"/>
    </row>
    <row r="47" spans="1:13" x14ac:dyDescent="0.3">
      <c r="A47" s="15"/>
      <c r="B47" s="16" t="s">
        <v>20</v>
      </c>
      <c r="C47" s="110"/>
      <c r="D47" s="103"/>
      <c r="E47" s="98"/>
      <c r="F47" s="104"/>
      <c r="G47" s="98"/>
      <c r="H47" s="103"/>
      <c r="I47" s="110"/>
      <c r="J47" s="76">
        <f t="shared" si="0"/>
        <v>70198.400000000009</v>
      </c>
      <c r="K47" s="43"/>
      <c r="L47" s="78">
        <f>SUM(L48:L52)</f>
        <v>43.874000000000002</v>
      </c>
      <c r="M47" s="13"/>
    </row>
    <row r="48" spans="1:13" x14ac:dyDescent="0.3">
      <c r="A48" s="15"/>
      <c r="B48" s="109" t="s">
        <v>43</v>
      </c>
      <c r="C48" s="110"/>
      <c r="D48" s="88">
        <v>2.88</v>
      </c>
      <c r="E48" s="110"/>
      <c r="F48" s="2" t="s">
        <v>48</v>
      </c>
      <c r="G48" s="98"/>
      <c r="H48" s="96">
        <v>3.15</v>
      </c>
      <c r="I48" s="110"/>
      <c r="J48" s="79">
        <f t="shared" si="0"/>
        <v>14515.199999999999</v>
      </c>
      <c r="K48" s="12"/>
      <c r="L48" s="61">
        <f>D48*H48</f>
        <v>9.0719999999999992</v>
      </c>
      <c r="M48" s="13"/>
    </row>
    <row r="49" spans="1:15" x14ac:dyDescent="0.3">
      <c r="A49" s="15"/>
      <c r="B49" s="109" t="s">
        <v>44</v>
      </c>
      <c r="C49" s="110"/>
      <c r="D49" s="88">
        <v>5.32</v>
      </c>
      <c r="E49" s="110"/>
      <c r="F49" s="2" t="s">
        <v>48</v>
      </c>
      <c r="G49" s="98"/>
      <c r="H49" s="96">
        <v>2.9</v>
      </c>
      <c r="I49" s="110"/>
      <c r="J49" s="79">
        <f t="shared" si="0"/>
        <v>24684.800000000003</v>
      </c>
      <c r="K49" s="12"/>
      <c r="L49" s="61">
        <f>D49*H49</f>
        <v>15.428000000000001</v>
      </c>
      <c r="M49" s="13"/>
    </row>
    <row r="50" spans="1:15" x14ac:dyDescent="0.3">
      <c r="A50" s="15"/>
      <c r="B50" s="109" t="s">
        <v>45</v>
      </c>
      <c r="C50" s="110"/>
      <c r="D50" s="88">
        <v>0.16</v>
      </c>
      <c r="E50" s="110"/>
      <c r="F50" s="2" t="s">
        <v>48</v>
      </c>
      <c r="G50" s="98"/>
      <c r="H50" s="96">
        <v>3.4</v>
      </c>
      <c r="I50" s="110"/>
      <c r="J50" s="79">
        <f t="shared" si="0"/>
        <v>870.40000000000009</v>
      </c>
      <c r="K50" s="12"/>
      <c r="L50" s="61">
        <f>D50*H50</f>
        <v>0.54400000000000004</v>
      </c>
      <c r="M50" s="13"/>
    </row>
    <row r="51" spans="1:15" x14ac:dyDescent="0.3">
      <c r="A51" s="15"/>
      <c r="B51" s="109" t="s">
        <v>46</v>
      </c>
      <c r="C51" s="110"/>
      <c r="D51" s="88">
        <v>1</v>
      </c>
      <c r="E51" s="110"/>
      <c r="F51" s="2" t="s">
        <v>49</v>
      </c>
      <c r="G51" s="98"/>
      <c r="H51" s="96">
        <v>3.76</v>
      </c>
      <c r="I51" s="110"/>
      <c r="J51" s="79">
        <f>L51*$L$1</f>
        <v>6016</v>
      </c>
      <c r="K51" s="12"/>
      <c r="L51" s="61">
        <f>D51*H51</f>
        <v>3.76</v>
      </c>
      <c r="M51" s="13"/>
    </row>
    <row r="52" spans="1:15" x14ac:dyDescent="0.3">
      <c r="A52" s="15"/>
      <c r="B52" s="109" t="s">
        <v>47</v>
      </c>
      <c r="C52" s="110"/>
      <c r="D52" s="88">
        <v>1</v>
      </c>
      <c r="E52" s="110"/>
      <c r="F52" s="2" t="s">
        <v>49</v>
      </c>
      <c r="G52" s="98"/>
      <c r="H52" s="96">
        <v>15.07</v>
      </c>
      <c r="I52" s="110"/>
      <c r="J52" s="79">
        <f t="shared" si="0"/>
        <v>24112</v>
      </c>
      <c r="K52" s="12"/>
      <c r="L52" s="61">
        <f>D52*H52</f>
        <v>15.07</v>
      </c>
      <c r="M52" s="13"/>
    </row>
    <row r="53" spans="1:15" ht="7.5" customHeight="1" x14ac:dyDescent="0.3">
      <c r="A53" s="15"/>
      <c r="B53" s="32"/>
      <c r="C53" s="110"/>
      <c r="D53" s="101"/>
      <c r="E53" s="98"/>
      <c r="F53" s="102"/>
      <c r="G53" s="98"/>
      <c r="H53" s="101"/>
      <c r="I53" s="110"/>
      <c r="J53" s="58"/>
      <c r="K53" s="12"/>
      <c r="L53" s="62"/>
      <c r="M53" s="13"/>
    </row>
    <row r="54" spans="1:15" x14ac:dyDescent="0.3">
      <c r="A54" s="15"/>
      <c r="B54" s="16" t="s">
        <v>19</v>
      </c>
      <c r="C54" s="110"/>
      <c r="D54" s="103"/>
      <c r="E54" s="98"/>
      <c r="F54" s="104"/>
      <c r="G54" s="98"/>
      <c r="H54" s="103"/>
      <c r="I54" s="110"/>
      <c r="J54" s="76">
        <f t="shared" si="0"/>
        <v>98107.199999999997</v>
      </c>
      <c r="K54" s="43"/>
      <c r="L54" s="78">
        <f>SUM(L55:L57)</f>
        <v>61.317</v>
      </c>
      <c r="M54" s="13"/>
    </row>
    <row r="55" spans="1:15" x14ac:dyDescent="0.3">
      <c r="A55" s="15"/>
      <c r="B55" s="109" t="s">
        <v>50</v>
      </c>
      <c r="C55" s="110"/>
      <c r="D55" s="88">
        <v>1.66</v>
      </c>
      <c r="E55" s="110"/>
      <c r="F55" s="2" t="s">
        <v>51</v>
      </c>
      <c r="G55" s="110"/>
      <c r="H55" s="96">
        <v>22.5</v>
      </c>
      <c r="I55" s="110"/>
      <c r="J55" s="79">
        <f t="shared" si="0"/>
        <v>59760</v>
      </c>
      <c r="K55" s="12"/>
      <c r="L55" s="61">
        <f>D55*H55</f>
        <v>37.35</v>
      </c>
      <c r="M55" s="13"/>
    </row>
    <row r="56" spans="1:15" x14ac:dyDescent="0.3">
      <c r="A56" s="15"/>
      <c r="B56" s="109" t="s">
        <v>91</v>
      </c>
      <c r="C56" s="110"/>
      <c r="D56" s="88">
        <v>0.8</v>
      </c>
      <c r="E56" s="110"/>
      <c r="F56" s="2" t="s">
        <v>51</v>
      </c>
      <c r="G56" s="110"/>
      <c r="H56" s="96">
        <v>22.5</v>
      </c>
      <c r="I56" s="110"/>
      <c r="J56" s="79">
        <f t="shared" si="0"/>
        <v>28800</v>
      </c>
      <c r="K56" s="12"/>
      <c r="L56" s="61">
        <f>D56*H56</f>
        <v>18</v>
      </c>
      <c r="M56" s="13"/>
    </row>
    <row r="57" spans="1:15" x14ac:dyDescent="0.3">
      <c r="A57" s="15"/>
      <c r="B57" s="109" t="s">
        <v>66</v>
      </c>
      <c r="C57" s="110"/>
      <c r="D57" s="88">
        <v>0.34</v>
      </c>
      <c r="E57" s="110"/>
      <c r="F57" s="2" t="s">
        <v>51</v>
      </c>
      <c r="G57" s="110"/>
      <c r="H57" s="88">
        <v>17.55</v>
      </c>
      <c r="I57" s="110"/>
      <c r="J57" s="79">
        <f t="shared" si="0"/>
        <v>9547.2000000000007</v>
      </c>
      <c r="K57" s="12"/>
      <c r="L57" s="61">
        <f>D57*H57</f>
        <v>5.9670000000000005</v>
      </c>
      <c r="M57" s="13"/>
    </row>
    <row r="58" spans="1:15" ht="7.5" customHeight="1" x14ac:dyDescent="0.3">
      <c r="A58" s="15"/>
      <c r="B58" s="32"/>
      <c r="C58" s="110"/>
      <c r="D58" s="101"/>
      <c r="E58" s="98"/>
      <c r="F58" s="102"/>
      <c r="G58" s="98"/>
      <c r="H58" s="101"/>
      <c r="I58" s="110"/>
      <c r="J58" s="58"/>
      <c r="K58" s="12"/>
      <c r="L58" s="62"/>
      <c r="M58" s="13"/>
    </row>
    <row r="59" spans="1:15" x14ac:dyDescent="0.3">
      <c r="A59" s="15"/>
      <c r="B59" s="16" t="s">
        <v>18</v>
      </c>
      <c r="C59" s="110"/>
      <c r="D59" s="103"/>
      <c r="E59" s="98"/>
      <c r="F59" s="104"/>
      <c r="G59" s="98"/>
      <c r="H59" s="103"/>
      <c r="I59" s="110"/>
      <c r="J59" s="76">
        <f t="shared" si="0"/>
        <v>28800</v>
      </c>
      <c r="K59" s="43"/>
      <c r="L59" s="78">
        <f>SUM(L60:L62)</f>
        <v>18</v>
      </c>
      <c r="M59" s="13"/>
    </row>
    <row r="60" spans="1:15" x14ac:dyDescent="0.3">
      <c r="A60" s="15"/>
      <c r="B60" s="109" t="s">
        <v>58</v>
      </c>
      <c r="C60" s="110"/>
      <c r="D60" s="88">
        <v>1</v>
      </c>
      <c r="E60" s="110"/>
      <c r="F60" s="2" t="s">
        <v>42</v>
      </c>
      <c r="G60" s="98"/>
      <c r="H60" s="96">
        <v>18</v>
      </c>
      <c r="I60" s="110"/>
      <c r="J60" s="79">
        <f t="shared" si="0"/>
        <v>28800</v>
      </c>
      <c r="K60" s="12"/>
      <c r="L60" s="61">
        <f>D60*H60</f>
        <v>18</v>
      </c>
      <c r="M60" s="13"/>
    </row>
    <row r="61" spans="1:15" x14ac:dyDescent="0.3">
      <c r="A61" s="15"/>
      <c r="B61" s="109"/>
      <c r="C61" s="110"/>
      <c r="D61" s="100"/>
      <c r="E61" s="98"/>
      <c r="F61" s="99"/>
      <c r="G61" s="98"/>
      <c r="H61" s="100"/>
      <c r="I61" s="110"/>
      <c r="J61" s="79">
        <f t="shared" si="0"/>
        <v>0</v>
      </c>
      <c r="K61" s="12"/>
      <c r="L61" s="61">
        <f>D61*H61</f>
        <v>0</v>
      </c>
      <c r="M61" s="13"/>
    </row>
    <row r="62" spans="1:15" x14ac:dyDescent="0.3">
      <c r="A62" s="15"/>
      <c r="B62" s="109"/>
      <c r="C62" s="110"/>
      <c r="D62" s="100"/>
      <c r="E62" s="98"/>
      <c r="F62" s="99"/>
      <c r="G62" s="98"/>
      <c r="H62" s="100"/>
      <c r="I62" s="110"/>
      <c r="J62" s="79">
        <f t="shared" si="0"/>
        <v>0</v>
      </c>
      <c r="K62" s="12"/>
      <c r="L62" s="61">
        <f>D62*H62</f>
        <v>0</v>
      </c>
      <c r="M62" s="13"/>
    </row>
    <row r="63" spans="1:15" ht="7.5" customHeight="1" x14ac:dyDescent="0.3">
      <c r="A63" s="15"/>
      <c r="B63" s="110"/>
      <c r="C63" s="110"/>
      <c r="D63" s="110"/>
      <c r="E63" s="110"/>
      <c r="F63" s="25"/>
      <c r="G63" s="110"/>
      <c r="H63" s="31"/>
      <c r="I63" s="110"/>
      <c r="J63" s="79"/>
      <c r="K63" s="12"/>
      <c r="L63" s="62"/>
      <c r="M63" s="13"/>
    </row>
    <row r="64" spans="1:15" x14ac:dyDescent="0.3">
      <c r="A64" s="15"/>
      <c r="B64" s="86" t="s">
        <v>74</v>
      </c>
      <c r="C64" s="87"/>
      <c r="D64" s="97">
        <v>7.0000000000000007E-2</v>
      </c>
      <c r="E64" s="110"/>
      <c r="F64" s="25"/>
      <c r="G64" s="110"/>
      <c r="H64" s="110"/>
      <c r="I64" s="110"/>
      <c r="J64" s="94">
        <f t="shared" si="0"/>
        <v>16784</v>
      </c>
      <c r="K64" s="12"/>
      <c r="L64" s="92">
        <v>10.49</v>
      </c>
      <c r="M64" s="13"/>
      <c r="O64" s="95"/>
    </row>
    <row r="65" spans="1:13" ht="7.5" customHeight="1" x14ac:dyDescent="0.3">
      <c r="A65" s="15"/>
      <c r="B65" s="110"/>
      <c r="C65" s="110"/>
      <c r="D65" s="110"/>
      <c r="E65" s="110"/>
      <c r="F65" s="25"/>
      <c r="G65" s="110"/>
      <c r="H65" s="110"/>
      <c r="I65" s="110"/>
      <c r="J65" s="58"/>
      <c r="K65" s="12"/>
      <c r="L65" s="62"/>
      <c r="M65" s="13"/>
    </row>
    <row r="66" spans="1:13" x14ac:dyDescent="0.3">
      <c r="A66" s="15"/>
      <c r="B66" s="16" t="s">
        <v>17</v>
      </c>
      <c r="C66" s="110"/>
      <c r="D66" s="110"/>
      <c r="E66" s="110"/>
      <c r="F66" s="25"/>
      <c r="G66" s="110"/>
      <c r="H66" s="110"/>
      <c r="I66" s="110"/>
      <c r="J66" s="73">
        <f t="shared" si="0"/>
        <v>640473.59999999986</v>
      </c>
      <c r="K66" s="43"/>
      <c r="L66" s="63">
        <f>L14+L18+L27+L35+L47+L54+L59+L64+L42</f>
        <v>400.29599999999994</v>
      </c>
      <c r="M66" s="13"/>
    </row>
    <row r="67" spans="1:13" x14ac:dyDescent="0.3">
      <c r="A67" s="15"/>
      <c r="B67" s="16" t="s">
        <v>16</v>
      </c>
      <c r="C67" s="110"/>
      <c r="D67" s="110"/>
      <c r="E67" s="110"/>
      <c r="F67" s="25"/>
      <c r="G67" s="110"/>
      <c r="H67" s="110"/>
      <c r="I67" s="110"/>
      <c r="J67" s="73">
        <f t="shared" si="0"/>
        <v>4744.2488888888884</v>
      </c>
      <c r="K67" s="43"/>
      <c r="L67" s="64">
        <f>L66/D7</f>
        <v>2.9651555555555551</v>
      </c>
      <c r="M67" s="13"/>
    </row>
    <row r="68" spans="1:13" ht="7.5" customHeight="1" x14ac:dyDescent="0.3">
      <c r="A68" s="15"/>
      <c r="B68" s="110"/>
      <c r="C68" s="110"/>
      <c r="D68" s="110"/>
      <c r="E68" s="110"/>
      <c r="F68" s="25"/>
      <c r="G68" s="110"/>
      <c r="H68" s="110"/>
      <c r="I68" s="110"/>
      <c r="J68" s="72"/>
      <c r="K68" s="12"/>
      <c r="L68" s="62"/>
      <c r="M68" s="13"/>
    </row>
    <row r="69" spans="1:13" ht="18" thickBot="1" x14ac:dyDescent="0.35">
      <c r="A69" s="15"/>
      <c r="B69" s="16" t="s">
        <v>59</v>
      </c>
      <c r="C69" s="16"/>
      <c r="D69" s="16"/>
      <c r="E69" s="16"/>
      <c r="F69" s="36"/>
      <c r="G69" s="16"/>
      <c r="H69" s="16"/>
      <c r="I69" s="16"/>
      <c r="J69" s="74">
        <f t="shared" si="0"/>
        <v>7526.4000000001033</v>
      </c>
      <c r="K69" s="43"/>
      <c r="L69" s="65">
        <f>L10-L66</f>
        <v>4.7040000000000646</v>
      </c>
      <c r="M69" s="13"/>
    </row>
    <row r="70" spans="1:13" ht="7.5" customHeight="1" thickTop="1" x14ac:dyDescent="0.3">
      <c r="A70" s="15"/>
      <c r="B70" s="110"/>
      <c r="C70" s="110"/>
      <c r="D70" s="110"/>
      <c r="E70" s="110"/>
      <c r="F70" s="25"/>
      <c r="G70" s="110"/>
      <c r="H70" s="110"/>
      <c r="I70" s="110"/>
      <c r="J70" s="58"/>
      <c r="K70" s="12"/>
      <c r="L70" s="62"/>
      <c r="M70" s="13"/>
    </row>
    <row r="71" spans="1:13" x14ac:dyDescent="0.3">
      <c r="A71" s="15"/>
      <c r="B71" s="21" t="s">
        <v>15</v>
      </c>
      <c r="C71" s="110"/>
      <c r="D71" s="110"/>
      <c r="E71" s="110"/>
      <c r="F71" s="25"/>
      <c r="G71" s="110"/>
      <c r="H71" s="110"/>
      <c r="I71" s="110"/>
      <c r="J71" s="58"/>
      <c r="K71" s="12"/>
      <c r="L71" s="66"/>
      <c r="M71" s="13"/>
    </row>
    <row r="72" spans="1:13" ht="18" customHeight="1" x14ac:dyDescent="0.3">
      <c r="A72" s="15"/>
      <c r="B72" s="172" t="s">
        <v>52</v>
      </c>
      <c r="C72" s="172"/>
      <c r="D72" s="172"/>
      <c r="E72" s="173"/>
      <c r="F72" s="173"/>
      <c r="G72" s="173"/>
      <c r="H72" s="173"/>
      <c r="I72" s="173"/>
      <c r="J72" s="93">
        <f>L72*$L$1</f>
        <v>16000</v>
      </c>
      <c r="K72" s="12"/>
      <c r="L72" s="91">
        <v>10</v>
      </c>
      <c r="M72" s="13"/>
    </row>
    <row r="73" spans="1:13" ht="18" customHeight="1" x14ac:dyDescent="0.3">
      <c r="A73" s="15"/>
      <c r="B73" s="176" t="s">
        <v>53</v>
      </c>
      <c r="C73" s="176"/>
      <c r="D73" s="176"/>
      <c r="E73" s="173"/>
      <c r="F73" s="173"/>
      <c r="G73" s="173"/>
      <c r="H73" s="173"/>
      <c r="I73" s="173"/>
      <c r="J73" s="93">
        <f t="shared" ref="J73:J78" si="4">L73*$L$1</f>
        <v>336000</v>
      </c>
      <c r="K73" s="12"/>
      <c r="L73" s="91">
        <v>210</v>
      </c>
      <c r="M73" s="13"/>
    </row>
    <row r="74" spans="1:13" ht="18" customHeight="1" x14ac:dyDescent="0.3">
      <c r="A74" s="15"/>
      <c r="B74" s="176" t="s">
        <v>54</v>
      </c>
      <c r="C74" s="176"/>
      <c r="D74" s="176"/>
      <c r="E74" s="173"/>
      <c r="F74" s="173"/>
      <c r="G74" s="173"/>
      <c r="H74" s="173"/>
      <c r="I74" s="173"/>
      <c r="J74" s="93">
        <f t="shared" si="4"/>
        <v>54400</v>
      </c>
      <c r="K74" s="12"/>
      <c r="L74" s="91">
        <v>34</v>
      </c>
      <c r="M74" s="13"/>
    </row>
    <row r="75" spans="1:13" ht="18" customHeight="1" x14ac:dyDescent="0.3">
      <c r="A75" s="15"/>
      <c r="B75" s="172" t="s">
        <v>55</v>
      </c>
      <c r="C75" s="172"/>
      <c r="D75" s="172"/>
      <c r="E75" s="173"/>
      <c r="F75" s="173"/>
      <c r="G75" s="173"/>
      <c r="H75" s="173"/>
      <c r="I75" s="173"/>
      <c r="J75" s="93">
        <f t="shared" si="4"/>
        <v>0</v>
      </c>
      <c r="K75" s="12"/>
      <c r="L75" s="105"/>
      <c r="M75" s="13"/>
    </row>
    <row r="76" spans="1:13" ht="18" customHeight="1" x14ac:dyDescent="0.3">
      <c r="A76" s="15"/>
      <c r="B76" s="172" t="s">
        <v>56</v>
      </c>
      <c r="C76" s="172"/>
      <c r="D76" s="172"/>
      <c r="E76" s="173"/>
      <c r="F76" s="173"/>
      <c r="G76" s="173"/>
      <c r="H76" s="173"/>
      <c r="I76" s="173"/>
      <c r="J76" s="93">
        <f t="shared" si="4"/>
        <v>2384</v>
      </c>
      <c r="K76" s="12"/>
      <c r="L76" s="91">
        <v>1.49</v>
      </c>
      <c r="M76" s="13"/>
    </row>
    <row r="77" spans="1:13" ht="18" customHeight="1" x14ac:dyDescent="0.3">
      <c r="A77" s="15"/>
      <c r="B77" s="172" t="s">
        <v>57</v>
      </c>
      <c r="C77" s="172"/>
      <c r="D77" s="172"/>
      <c r="E77" s="173"/>
      <c r="F77" s="173"/>
      <c r="G77" s="173"/>
      <c r="H77" s="173"/>
      <c r="I77" s="173"/>
      <c r="J77" s="93">
        <f t="shared" si="4"/>
        <v>0</v>
      </c>
      <c r="K77" s="12"/>
      <c r="L77" s="105"/>
      <c r="M77" s="13"/>
    </row>
    <row r="78" spans="1:13" ht="18" customHeight="1" x14ac:dyDescent="0.3">
      <c r="A78" s="15"/>
      <c r="B78" s="172" t="s">
        <v>61</v>
      </c>
      <c r="C78" s="172"/>
      <c r="D78" s="172"/>
      <c r="E78" s="173"/>
      <c r="F78" s="173"/>
      <c r="G78" s="173"/>
      <c r="H78" s="173"/>
      <c r="I78" s="173"/>
      <c r="J78" s="93">
        <f t="shared" si="4"/>
        <v>96432</v>
      </c>
      <c r="K78" s="12"/>
      <c r="L78" s="91">
        <v>60.27</v>
      </c>
      <c r="M78" s="13"/>
    </row>
    <row r="79" spans="1:13" ht="7.5" customHeight="1" x14ac:dyDescent="0.3">
      <c r="A79" s="15"/>
      <c r="B79" s="110"/>
      <c r="C79" s="110"/>
      <c r="D79" s="110"/>
      <c r="E79" s="110"/>
      <c r="F79" s="25"/>
      <c r="G79" s="110"/>
      <c r="H79" s="110"/>
      <c r="I79" s="110"/>
      <c r="J79" s="58"/>
      <c r="K79" s="12"/>
      <c r="L79" s="62"/>
      <c r="M79" s="13"/>
    </row>
    <row r="80" spans="1:13" x14ac:dyDescent="0.3">
      <c r="A80" s="15"/>
      <c r="B80" s="16" t="s">
        <v>14</v>
      </c>
      <c r="C80" s="110"/>
      <c r="D80" s="110"/>
      <c r="E80" s="110"/>
      <c r="F80" s="25"/>
      <c r="G80" s="110"/>
      <c r="H80" s="110"/>
      <c r="I80" s="110"/>
      <c r="J80" s="73">
        <f t="shared" ref="J80:J86" si="5">L80*$L$1</f>
        <v>505216</v>
      </c>
      <c r="K80" s="43"/>
      <c r="L80" s="63">
        <f>SUM(L71:L78)</f>
        <v>315.76</v>
      </c>
      <c r="M80" s="13"/>
    </row>
    <row r="81" spans="1:26" x14ac:dyDescent="0.3">
      <c r="A81" s="15"/>
      <c r="B81" s="16" t="s">
        <v>13</v>
      </c>
      <c r="C81" s="110"/>
      <c r="D81" s="110"/>
      <c r="E81" s="110"/>
      <c r="F81" s="25"/>
      <c r="G81" s="110"/>
      <c r="H81" s="110"/>
      <c r="I81" s="110"/>
      <c r="J81" s="73">
        <f t="shared" si="5"/>
        <v>3742.3407407407403</v>
      </c>
      <c r="K81" s="43"/>
      <c r="L81" s="64">
        <f>L80/D7</f>
        <v>2.3389629629629627</v>
      </c>
      <c r="M81" s="13"/>
    </row>
    <row r="82" spans="1:26" x14ac:dyDescent="0.3">
      <c r="A82" s="15"/>
      <c r="B82" s="110"/>
      <c r="C82" s="110"/>
      <c r="D82" s="110"/>
      <c r="E82" s="110"/>
      <c r="F82" s="25"/>
      <c r="G82" s="110"/>
      <c r="H82" s="110"/>
      <c r="I82" s="110"/>
      <c r="J82" s="58"/>
      <c r="K82" s="12"/>
      <c r="L82" s="62"/>
      <c r="M82" s="13"/>
    </row>
    <row r="83" spans="1:26" x14ac:dyDescent="0.3">
      <c r="A83" s="15"/>
      <c r="B83" s="16" t="s">
        <v>12</v>
      </c>
      <c r="C83" s="110"/>
      <c r="D83" s="110"/>
      <c r="E83" s="110"/>
      <c r="F83" s="25"/>
      <c r="G83" s="110"/>
      <c r="H83" s="110"/>
      <c r="I83" s="110"/>
      <c r="J83" s="73">
        <f t="shared" si="5"/>
        <v>1145689.5999999999</v>
      </c>
      <c r="K83" s="43"/>
      <c r="L83" s="63">
        <f>L66+L80</f>
        <v>716.05599999999993</v>
      </c>
      <c r="M83" s="13"/>
    </row>
    <row r="84" spans="1:26" x14ac:dyDescent="0.3">
      <c r="A84" s="15"/>
      <c r="B84" s="16" t="s">
        <v>11</v>
      </c>
      <c r="C84" s="110"/>
      <c r="D84" s="110"/>
      <c r="E84" s="110"/>
      <c r="F84" s="25"/>
      <c r="G84" s="110"/>
      <c r="H84" s="110"/>
      <c r="I84" s="110"/>
      <c r="J84" s="73">
        <f t="shared" si="5"/>
        <v>8486.5896296296287</v>
      </c>
      <c r="K84" s="43"/>
      <c r="L84" s="64">
        <f>L83/D7</f>
        <v>5.3041185185185178</v>
      </c>
      <c r="M84" s="13"/>
    </row>
    <row r="85" spans="1:26" x14ac:dyDescent="0.3">
      <c r="A85" s="15"/>
      <c r="B85" s="110"/>
      <c r="C85" s="110"/>
      <c r="D85" s="110"/>
      <c r="E85" s="110"/>
      <c r="F85" s="25"/>
      <c r="G85" s="110"/>
      <c r="H85" s="110"/>
      <c r="I85" s="110"/>
      <c r="J85" s="72"/>
      <c r="K85" s="12"/>
      <c r="L85" s="62"/>
      <c r="M85" s="13"/>
    </row>
    <row r="86" spans="1:26" ht="18" thickBot="1" x14ac:dyDescent="0.35">
      <c r="A86" s="15"/>
      <c r="B86" s="16" t="s">
        <v>10</v>
      </c>
      <c r="C86" s="16"/>
      <c r="D86" s="16"/>
      <c r="E86" s="16"/>
      <c r="F86" s="36"/>
      <c r="G86" s="16"/>
      <c r="H86" s="16"/>
      <c r="I86" s="16"/>
      <c r="J86" s="74">
        <f t="shared" si="5"/>
        <v>-497689.59999999986</v>
      </c>
      <c r="K86" s="43"/>
      <c r="L86" s="65">
        <f>L10-L83</f>
        <v>-311.05599999999993</v>
      </c>
      <c r="M86" s="13"/>
    </row>
    <row r="87" spans="1:26" ht="18" thickTop="1" x14ac:dyDescent="0.3">
      <c r="A87" s="15"/>
      <c r="B87" s="110"/>
      <c r="C87" s="110"/>
      <c r="D87" s="110"/>
      <c r="E87" s="110"/>
      <c r="F87" s="25"/>
      <c r="G87" s="110"/>
      <c r="H87" s="110"/>
      <c r="I87" s="110"/>
      <c r="J87" s="58"/>
      <c r="K87" s="12"/>
      <c r="L87" s="58"/>
      <c r="M87" s="13"/>
    </row>
    <row r="88" spans="1:26" x14ac:dyDescent="0.3">
      <c r="A88" s="15"/>
      <c r="B88" s="110" t="s">
        <v>9</v>
      </c>
      <c r="C88" s="110"/>
      <c r="D88" s="110"/>
      <c r="E88" s="110"/>
      <c r="F88" s="25"/>
      <c r="G88" s="110"/>
      <c r="H88" s="110"/>
      <c r="I88" s="110"/>
      <c r="J88" s="67"/>
      <c r="K88" s="110"/>
      <c r="L88" s="67"/>
      <c r="M88" s="23"/>
    </row>
    <row r="89" spans="1:26" s="3" customFormat="1" x14ac:dyDescent="0.3">
      <c r="A89" s="29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28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s="3" customFormat="1" x14ac:dyDescent="0.3">
      <c r="A90" s="29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28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s="3" customFormat="1" x14ac:dyDescent="0.3">
      <c r="A91" s="29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28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s="3" customFormat="1" x14ac:dyDescent="0.3">
      <c r="A92" s="29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28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s="3" customFormat="1" x14ac:dyDescent="0.3">
      <c r="A93" s="29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28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x14ac:dyDescent="0.3">
      <c r="A94" s="15"/>
      <c r="B94" s="110"/>
      <c r="C94" s="110"/>
      <c r="D94" s="110"/>
      <c r="E94" s="110"/>
      <c r="F94" s="25"/>
      <c r="G94" s="110"/>
      <c r="H94" s="110"/>
      <c r="I94" s="110"/>
      <c r="J94" s="67"/>
      <c r="K94" s="110"/>
      <c r="L94" s="67"/>
      <c r="M94" s="23"/>
    </row>
    <row r="95" spans="1:26" x14ac:dyDescent="0.3">
      <c r="A95" s="15"/>
      <c r="B95" s="21" t="s">
        <v>8</v>
      </c>
      <c r="C95" s="110"/>
      <c r="D95" s="22" t="s">
        <v>7</v>
      </c>
      <c r="E95" s="110"/>
      <c r="F95" s="25" t="s">
        <v>6</v>
      </c>
      <c r="G95" s="110"/>
      <c r="H95" s="22" t="s">
        <v>5</v>
      </c>
      <c r="I95" s="110"/>
      <c r="J95" s="67"/>
      <c r="K95" s="110"/>
      <c r="L95" s="67"/>
      <c r="M95" s="23"/>
    </row>
    <row r="96" spans="1:26" x14ac:dyDescent="0.3">
      <c r="A96" s="15"/>
      <c r="B96" s="110"/>
      <c r="C96" s="110"/>
      <c r="D96" s="9">
        <v>0.1</v>
      </c>
      <c r="E96" s="110"/>
      <c r="F96" s="25"/>
      <c r="G96" s="110"/>
      <c r="H96" s="9">
        <v>0.1</v>
      </c>
      <c r="I96" s="110"/>
      <c r="J96" s="67"/>
      <c r="K96" s="110"/>
      <c r="L96" s="67"/>
      <c r="M96" s="23"/>
    </row>
    <row r="97" spans="1:13" x14ac:dyDescent="0.3">
      <c r="A97" s="15"/>
      <c r="B97" s="110"/>
      <c r="C97" s="110"/>
      <c r="D97" s="52"/>
      <c r="E97" s="16"/>
      <c r="F97" s="35" t="s">
        <v>3</v>
      </c>
      <c r="G97" s="16"/>
      <c r="H97" s="52"/>
      <c r="I97" s="110"/>
      <c r="J97" s="67"/>
      <c r="K97" s="110"/>
      <c r="L97" s="67"/>
      <c r="M97" s="23"/>
    </row>
    <row r="98" spans="1:13" x14ac:dyDescent="0.3">
      <c r="A98" s="15"/>
      <c r="B98" s="24" t="s">
        <v>4</v>
      </c>
      <c r="C98" s="110"/>
      <c r="D98" s="52">
        <f>F98*(1-D96)</f>
        <v>121.5</v>
      </c>
      <c r="E98" s="16"/>
      <c r="F98" s="36">
        <f>D7</f>
        <v>135</v>
      </c>
      <c r="G98" s="16"/>
      <c r="H98" s="35">
        <f>F98*(1+H96)</f>
        <v>148.5</v>
      </c>
      <c r="I98" s="110"/>
      <c r="J98" s="67"/>
      <c r="K98" s="110"/>
      <c r="L98" s="67"/>
      <c r="M98" s="23"/>
    </row>
    <row r="99" spans="1:13" ht="4.5" customHeight="1" x14ac:dyDescent="0.3">
      <c r="A99" s="15"/>
      <c r="B99" s="110"/>
      <c r="C99" s="110"/>
      <c r="D99" s="110"/>
      <c r="E99" s="110"/>
      <c r="F99" s="25"/>
      <c r="G99" s="110"/>
      <c r="H99" s="110"/>
      <c r="I99" s="110"/>
      <c r="J99" s="67"/>
      <c r="K99" s="110"/>
      <c r="L99" s="67"/>
      <c r="M99" s="23"/>
    </row>
    <row r="100" spans="1:13" x14ac:dyDescent="0.3">
      <c r="A100" s="15"/>
      <c r="B100" s="110" t="s">
        <v>2</v>
      </c>
      <c r="C100" s="110"/>
      <c r="D100" s="26">
        <f>$L$66/D98</f>
        <v>3.2946172839506169</v>
      </c>
      <c r="E100" s="110"/>
      <c r="F100" s="26">
        <f>$L$66/F98</f>
        <v>2.9651555555555551</v>
      </c>
      <c r="G100" s="110"/>
      <c r="H100" s="26">
        <f>$L$66/H98</f>
        <v>2.6955959595959591</v>
      </c>
      <c r="I100" s="110"/>
      <c r="J100" s="67"/>
      <c r="K100" s="110"/>
      <c r="L100" s="67"/>
      <c r="M100" s="23"/>
    </row>
    <row r="101" spans="1:13" ht="4.5" customHeight="1" x14ac:dyDescent="0.3">
      <c r="A101" s="15"/>
      <c r="B101" s="110"/>
      <c r="C101" s="110"/>
      <c r="D101" s="110"/>
      <c r="E101" s="110"/>
      <c r="F101" s="25"/>
      <c r="G101" s="110"/>
      <c r="H101" s="110"/>
      <c r="I101" s="110"/>
      <c r="J101" s="67"/>
      <c r="K101" s="110"/>
      <c r="L101" s="67"/>
      <c r="M101" s="23"/>
    </row>
    <row r="102" spans="1:13" x14ac:dyDescent="0.3">
      <c r="A102" s="15"/>
      <c r="B102" s="110" t="s">
        <v>1</v>
      </c>
      <c r="C102" s="110"/>
      <c r="D102" s="26">
        <f>$L$80/D98</f>
        <v>2.5988477366255145</v>
      </c>
      <c r="E102" s="110"/>
      <c r="F102" s="26">
        <f>$L$80/F98</f>
        <v>2.3389629629629627</v>
      </c>
      <c r="G102" s="110"/>
      <c r="H102" s="26">
        <f>$L$80/H98</f>
        <v>2.1263299663299664</v>
      </c>
      <c r="I102" s="110"/>
      <c r="J102" s="67"/>
      <c r="K102" s="110"/>
      <c r="L102" s="67"/>
      <c r="M102" s="23"/>
    </row>
    <row r="103" spans="1:13" ht="3.75" customHeight="1" x14ac:dyDescent="0.3">
      <c r="A103" s="15"/>
      <c r="B103" s="110"/>
      <c r="C103" s="110"/>
      <c r="D103" s="110"/>
      <c r="E103" s="110"/>
      <c r="F103" s="25"/>
      <c r="G103" s="110"/>
      <c r="H103" s="110"/>
      <c r="I103" s="110"/>
      <c r="J103" s="67"/>
      <c r="K103" s="110"/>
      <c r="L103" s="67"/>
      <c r="M103" s="23"/>
    </row>
    <row r="104" spans="1:13" x14ac:dyDescent="0.3">
      <c r="A104" s="15"/>
      <c r="B104" s="110" t="s">
        <v>0</v>
      </c>
      <c r="C104" s="110"/>
      <c r="D104" s="26">
        <f>$L$83/D98</f>
        <v>5.893465020576131</v>
      </c>
      <c r="E104" s="110"/>
      <c r="F104" s="26">
        <f>$L$83/F98</f>
        <v>5.3041185185185178</v>
      </c>
      <c r="G104" s="110"/>
      <c r="H104" s="26">
        <f>$L$83/H98</f>
        <v>4.8219259259259255</v>
      </c>
      <c r="I104" s="110"/>
      <c r="J104" s="67"/>
      <c r="K104" s="110"/>
      <c r="L104" s="67"/>
      <c r="M104" s="23"/>
    </row>
    <row r="105" spans="1:13" ht="5.25" customHeight="1" x14ac:dyDescent="0.3">
      <c r="A105" s="15"/>
      <c r="B105" s="110"/>
      <c r="C105" s="110"/>
      <c r="D105" s="110"/>
      <c r="E105" s="110"/>
      <c r="F105" s="25"/>
      <c r="G105" s="110"/>
      <c r="H105" s="110"/>
      <c r="I105" s="110"/>
      <c r="J105" s="67"/>
      <c r="K105" s="110"/>
      <c r="L105" s="67"/>
      <c r="M105" s="23"/>
    </row>
    <row r="106" spans="1:13" x14ac:dyDescent="0.3">
      <c r="A106" s="15"/>
      <c r="B106" s="110"/>
      <c r="C106" s="110"/>
      <c r="D106" s="110"/>
      <c r="E106" s="110"/>
      <c r="F106" s="25"/>
      <c r="G106" s="110"/>
      <c r="H106" s="110"/>
      <c r="I106" s="110"/>
      <c r="J106" s="67"/>
      <c r="K106" s="110"/>
      <c r="L106" s="67"/>
      <c r="M106" s="23"/>
    </row>
    <row r="107" spans="1:13" x14ac:dyDescent="0.3">
      <c r="A107" s="15"/>
      <c r="B107" s="110"/>
      <c r="C107" s="110"/>
      <c r="D107" s="16"/>
      <c r="E107" s="16"/>
      <c r="F107" s="36" t="s">
        <v>4</v>
      </c>
      <c r="G107" s="16"/>
      <c r="H107" s="16"/>
      <c r="I107" s="110"/>
      <c r="J107" s="67"/>
      <c r="K107" s="110"/>
      <c r="L107" s="67"/>
      <c r="M107" s="23"/>
    </row>
    <row r="108" spans="1:13" x14ac:dyDescent="0.3">
      <c r="A108" s="15"/>
      <c r="B108" s="24" t="s">
        <v>3</v>
      </c>
      <c r="C108" s="110"/>
      <c r="D108" s="20">
        <f>F108*(1-D96)</f>
        <v>2.7</v>
      </c>
      <c r="E108" s="16"/>
      <c r="F108" s="53">
        <f>H7</f>
        <v>3</v>
      </c>
      <c r="G108" s="16"/>
      <c r="H108" s="20">
        <f>F108*(1+H96)</f>
        <v>3.3000000000000003</v>
      </c>
      <c r="I108" s="110"/>
      <c r="J108" s="67"/>
      <c r="K108" s="110"/>
      <c r="L108" s="67"/>
      <c r="M108" s="23"/>
    </row>
    <row r="109" spans="1:13" ht="4.5" customHeight="1" x14ac:dyDescent="0.3">
      <c r="A109" s="15"/>
      <c r="B109" s="110"/>
      <c r="C109" s="110"/>
      <c r="D109" s="110"/>
      <c r="E109" s="110"/>
      <c r="F109" s="25"/>
      <c r="G109" s="110"/>
      <c r="H109" s="110"/>
      <c r="I109" s="110"/>
      <c r="J109" s="67"/>
      <c r="K109" s="110"/>
      <c r="L109" s="67"/>
      <c r="M109" s="23"/>
    </row>
    <row r="110" spans="1:13" x14ac:dyDescent="0.3">
      <c r="A110" s="15"/>
      <c r="B110" s="110" t="s">
        <v>2</v>
      </c>
      <c r="C110" s="110"/>
      <c r="D110" s="27">
        <f>$L$66/D108</f>
        <v>148.25777777777773</v>
      </c>
      <c r="E110" s="110"/>
      <c r="F110" s="27">
        <f>$L$66/F108</f>
        <v>133.43199999999999</v>
      </c>
      <c r="G110" s="110"/>
      <c r="H110" s="27">
        <f>$L$66/H108</f>
        <v>121.30181818181815</v>
      </c>
      <c r="I110" s="110"/>
      <c r="J110" s="67"/>
      <c r="K110" s="110"/>
      <c r="L110" s="67"/>
      <c r="M110" s="23"/>
    </row>
    <row r="111" spans="1:13" ht="3" customHeight="1" x14ac:dyDescent="0.3">
      <c r="A111" s="15"/>
      <c r="B111" s="110"/>
      <c r="C111" s="110"/>
      <c r="D111" s="110"/>
      <c r="E111" s="110"/>
      <c r="F111" s="25"/>
      <c r="G111" s="110"/>
      <c r="H111" s="110"/>
      <c r="I111" s="110"/>
      <c r="J111" s="67"/>
      <c r="K111" s="110"/>
      <c r="L111" s="67"/>
      <c r="M111" s="23"/>
    </row>
    <row r="112" spans="1:13" x14ac:dyDescent="0.3">
      <c r="A112" s="15"/>
      <c r="B112" s="110" t="s">
        <v>1</v>
      </c>
      <c r="C112" s="110"/>
      <c r="D112" s="27">
        <f>$L$80/D108</f>
        <v>116.94814814814814</v>
      </c>
      <c r="E112" s="110"/>
      <c r="F112" s="27">
        <f>$L$80/F108</f>
        <v>105.25333333333333</v>
      </c>
      <c r="G112" s="110"/>
      <c r="H112" s="27">
        <f>$L$80/H108</f>
        <v>95.684848484848473</v>
      </c>
      <c r="I112" s="110"/>
      <c r="J112" s="67"/>
      <c r="K112" s="110"/>
      <c r="L112" s="67"/>
      <c r="M112" s="23"/>
    </row>
    <row r="113" spans="1:13" ht="3.75" customHeight="1" x14ac:dyDescent="0.3">
      <c r="A113" s="15"/>
      <c r="B113" s="110"/>
      <c r="C113" s="110"/>
      <c r="D113" s="110"/>
      <c r="E113" s="110"/>
      <c r="F113" s="25"/>
      <c r="G113" s="110"/>
      <c r="H113" s="110"/>
      <c r="I113" s="110"/>
      <c r="J113" s="67"/>
      <c r="K113" s="110"/>
      <c r="L113" s="67"/>
      <c r="M113" s="23"/>
    </row>
    <row r="114" spans="1:13" x14ac:dyDescent="0.3">
      <c r="A114" s="15"/>
      <c r="B114" s="110" t="s">
        <v>0</v>
      </c>
      <c r="C114" s="110"/>
      <c r="D114" s="27">
        <f>$L$83/D108</f>
        <v>265.2059259259259</v>
      </c>
      <c r="E114" s="110"/>
      <c r="F114" s="27">
        <f>$L$83/F108</f>
        <v>238.68533333333332</v>
      </c>
      <c r="G114" s="110"/>
      <c r="H114" s="27">
        <f>$L$83/H108</f>
        <v>216.98666666666662</v>
      </c>
      <c r="I114" s="110"/>
      <c r="J114" s="67"/>
      <c r="K114" s="110"/>
      <c r="L114" s="67"/>
      <c r="M114" s="23"/>
    </row>
    <row r="115" spans="1:13" ht="5.25" customHeight="1" thickBot="1" x14ac:dyDescent="0.35">
      <c r="A115" s="19"/>
      <c r="B115" s="14"/>
      <c r="C115" s="14"/>
      <c r="D115" s="14"/>
      <c r="E115" s="14"/>
      <c r="F115" s="47"/>
      <c r="G115" s="14"/>
      <c r="H115" s="14"/>
      <c r="I115" s="14"/>
      <c r="J115" s="68"/>
      <c r="K115" s="14"/>
      <c r="L115" s="68"/>
      <c r="M115" s="48"/>
    </row>
    <row r="116" spans="1:13" s="44" customFormat="1" x14ac:dyDescent="0.3">
      <c r="F116" s="46"/>
      <c r="J116" s="69"/>
      <c r="L116" s="69"/>
    </row>
    <row r="117" spans="1:13" s="44" customFormat="1" x14ac:dyDescent="0.3">
      <c r="F117" s="46"/>
      <c r="J117" s="69"/>
      <c r="L117" s="69"/>
    </row>
    <row r="118" spans="1:13" s="44" customFormat="1" x14ac:dyDescent="0.3">
      <c r="F118" s="46"/>
      <c r="J118" s="69"/>
      <c r="L118" s="69"/>
    </row>
    <row r="119" spans="1:13" s="44" customFormat="1" x14ac:dyDescent="0.3">
      <c r="F119" s="46"/>
      <c r="J119" s="69"/>
      <c r="L119" s="69"/>
    </row>
    <row r="120" spans="1:13" s="44" customFormat="1" x14ac:dyDescent="0.3">
      <c r="F120" s="46"/>
      <c r="J120" s="69"/>
      <c r="L120" s="69"/>
    </row>
    <row r="121" spans="1:13" s="44" customFormat="1" x14ac:dyDescent="0.3">
      <c r="F121" s="46"/>
      <c r="J121" s="69"/>
      <c r="L121" s="69"/>
    </row>
    <row r="122" spans="1:13" s="44" customFormat="1" x14ac:dyDescent="0.3">
      <c r="F122" s="46"/>
      <c r="J122" s="69"/>
      <c r="L122" s="69"/>
    </row>
    <row r="123" spans="1:13" s="44" customFormat="1" x14ac:dyDescent="0.3">
      <c r="F123" s="46"/>
      <c r="J123" s="69"/>
      <c r="L123" s="69"/>
    </row>
    <row r="124" spans="1:13" s="44" customFormat="1" x14ac:dyDescent="0.3">
      <c r="F124" s="46"/>
      <c r="J124" s="69"/>
      <c r="L124" s="69"/>
    </row>
    <row r="125" spans="1:13" s="44" customFormat="1" x14ac:dyDescent="0.3">
      <c r="F125" s="46"/>
      <c r="J125" s="69"/>
      <c r="L125" s="69"/>
    </row>
    <row r="126" spans="1:13" s="44" customFormat="1" x14ac:dyDescent="0.3">
      <c r="F126" s="46"/>
      <c r="J126" s="69"/>
      <c r="L126" s="69"/>
    </row>
    <row r="127" spans="1:13" s="44" customFormat="1" x14ac:dyDescent="0.3">
      <c r="F127" s="46"/>
      <c r="J127" s="69"/>
      <c r="L127" s="69"/>
    </row>
    <row r="128" spans="1:13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  <row r="195" spans="6:12" s="44" customFormat="1" x14ac:dyDescent="0.3">
      <c r="F195" s="46"/>
      <c r="J195" s="69"/>
      <c r="L195" s="69"/>
    </row>
    <row r="196" spans="6:12" s="44" customFormat="1" x14ac:dyDescent="0.3">
      <c r="F196" s="46"/>
      <c r="J196" s="69"/>
      <c r="L196" s="69"/>
    </row>
    <row r="197" spans="6:12" s="44" customFormat="1" x14ac:dyDescent="0.3">
      <c r="F197" s="46"/>
      <c r="J197" s="69"/>
      <c r="L197" s="69"/>
    </row>
    <row r="198" spans="6:12" s="44" customFormat="1" x14ac:dyDescent="0.3">
      <c r="F198" s="46"/>
      <c r="J198" s="69"/>
      <c r="L198" s="69"/>
    </row>
    <row r="199" spans="6:12" s="44" customFormat="1" x14ac:dyDescent="0.3">
      <c r="F199" s="46"/>
      <c r="J199" s="69"/>
      <c r="L199" s="69"/>
    </row>
  </sheetData>
  <sheetProtection selectLockedCells="1"/>
  <mergeCells count="20">
    <mergeCell ref="B74:D74"/>
    <mergeCell ref="E74:I74"/>
    <mergeCell ref="A1:H1"/>
    <mergeCell ref="B72:D72"/>
    <mergeCell ref="E72:I72"/>
    <mergeCell ref="B73:D73"/>
    <mergeCell ref="E73:I73"/>
    <mergeCell ref="B75:D75"/>
    <mergeCell ref="E75:I75"/>
    <mergeCell ref="B76:D76"/>
    <mergeCell ref="E76:I76"/>
    <mergeCell ref="B77:D77"/>
    <mergeCell ref="E77:I77"/>
    <mergeCell ref="B93:L93"/>
    <mergeCell ref="B78:D78"/>
    <mergeCell ref="E78:I78"/>
    <mergeCell ref="B89:L89"/>
    <mergeCell ref="B90:L90"/>
    <mergeCell ref="B91:L91"/>
    <mergeCell ref="B92:L92"/>
  </mergeCells>
  <pageMargins left="1.1499999999999999" right="0.75" top="0.75" bottom="0.75" header="0.5" footer="0.5"/>
  <pageSetup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Z192"/>
  <sheetViews>
    <sheetView zoomScale="90" zoomScaleNormal="90" workbookViewId="0">
      <selection activeCell="N70" sqref="N70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77" t="s">
        <v>175</v>
      </c>
      <c r="B1" s="178"/>
      <c r="C1" s="178"/>
      <c r="D1" s="178"/>
      <c r="E1" s="178"/>
      <c r="F1" s="178"/>
      <c r="G1" s="178"/>
      <c r="H1" s="178"/>
      <c r="I1" s="84"/>
      <c r="J1" s="82" t="s">
        <v>35</v>
      </c>
      <c r="K1" s="82"/>
      <c r="L1" s="85">
        <v>1000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3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3">
      <c r="A7" s="15"/>
      <c r="B7" s="109" t="s">
        <v>109</v>
      </c>
      <c r="C7" s="110"/>
      <c r="D7" s="96">
        <v>6</v>
      </c>
      <c r="E7" s="110"/>
      <c r="F7" s="2" t="s">
        <v>110</v>
      </c>
      <c r="G7" s="98"/>
      <c r="H7" s="96">
        <v>160</v>
      </c>
      <c r="I7" s="110"/>
      <c r="J7" s="79">
        <f>L7*$L$1</f>
        <v>960000</v>
      </c>
      <c r="K7" s="12"/>
      <c r="L7" s="54">
        <f>D7*H7</f>
        <v>960</v>
      </c>
      <c r="M7" s="13"/>
      <c r="N7" s="45"/>
    </row>
    <row r="8" spans="1:16" x14ac:dyDescent="0.3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3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3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960000</v>
      </c>
      <c r="K10" s="43"/>
      <c r="L10" s="59">
        <f>SUM(L7:L9)</f>
        <v>960</v>
      </c>
      <c r="M10" s="13"/>
      <c r="N10" s="45"/>
    </row>
    <row r="11" spans="1:16" ht="7.5" customHeight="1" x14ac:dyDescent="0.3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3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ht="7.5" customHeight="1" x14ac:dyDescent="0.3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s="44" customFormat="1" x14ac:dyDescent="0.3">
      <c r="A14" s="15"/>
      <c r="B14" s="16" t="s">
        <v>21</v>
      </c>
      <c r="C14" s="110"/>
      <c r="D14" s="103"/>
      <c r="E14" s="98"/>
      <c r="F14" s="104"/>
      <c r="G14" s="98"/>
      <c r="H14" s="103"/>
      <c r="I14" s="110"/>
      <c r="J14" s="76">
        <f t="shared" ref="J14:J61" si="0">L14*$L$1</f>
        <v>73780</v>
      </c>
      <c r="K14" s="43"/>
      <c r="L14" s="77">
        <f>SUM(L15:L21)</f>
        <v>73.78</v>
      </c>
      <c r="M14" s="13"/>
    </row>
    <row r="15" spans="1:16" s="44" customFormat="1" x14ac:dyDescent="0.3">
      <c r="A15" s="15"/>
      <c r="B15" s="109" t="s">
        <v>39</v>
      </c>
      <c r="C15" s="110"/>
      <c r="D15" s="88">
        <v>22</v>
      </c>
      <c r="E15" s="110"/>
      <c r="F15" s="2" t="s">
        <v>38</v>
      </c>
      <c r="G15" s="110"/>
      <c r="H15" s="96">
        <v>0.42</v>
      </c>
      <c r="I15" s="110"/>
      <c r="J15" s="79">
        <f t="shared" si="0"/>
        <v>9240</v>
      </c>
      <c r="K15" s="12"/>
      <c r="L15" s="60">
        <f t="shared" ref="L15:L21" si="1">D15*H15</f>
        <v>9.24</v>
      </c>
      <c r="M15" s="13"/>
    </row>
    <row r="16" spans="1:16" s="44" customFormat="1" x14ac:dyDescent="0.3">
      <c r="A16" s="15"/>
      <c r="B16" s="109" t="s">
        <v>40</v>
      </c>
      <c r="C16" s="110"/>
      <c r="D16" s="88">
        <v>104</v>
      </c>
      <c r="E16" s="110"/>
      <c r="F16" s="2" t="s">
        <v>38</v>
      </c>
      <c r="G16" s="110"/>
      <c r="H16" s="96">
        <v>0.41</v>
      </c>
      <c r="I16" s="110"/>
      <c r="J16" s="79">
        <f t="shared" si="0"/>
        <v>42640</v>
      </c>
      <c r="K16" s="12"/>
      <c r="L16" s="60">
        <f t="shared" si="1"/>
        <v>42.64</v>
      </c>
      <c r="M16" s="13"/>
    </row>
    <row r="17" spans="1:13" s="44" customFormat="1" x14ac:dyDescent="0.3">
      <c r="A17" s="15"/>
      <c r="B17" s="109" t="s">
        <v>90</v>
      </c>
      <c r="C17" s="110"/>
      <c r="D17" s="88">
        <v>60</v>
      </c>
      <c r="E17" s="110"/>
      <c r="F17" s="2" t="s">
        <v>38</v>
      </c>
      <c r="G17" s="110"/>
      <c r="H17" s="96">
        <v>0.31</v>
      </c>
      <c r="I17" s="110"/>
      <c r="J17" s="79">
        <f t="shared" si="0"/>
        <v>18600</v>
      </c>
      <c r="K17" s="12"/>
      <c r="L17" s="61">
        <f t="shared" si="1"/>
        <v>18.600000000000001</v>
      </c>
      <c r="M17" s="13"/>
    </row>
    <row r="18" spans="1:13" s="44" customFormat="1" x14ac:dyDescent="0.3">
      <c r="A18" s="15"/>
      <c r="B18" s="109" t="s">
        <v>60</v>
      </c>
      <c r="C18" s="110"/>
      <c r="D18" s="88">
        <v>15</v>
      </c>
      <c r="E18" s="110"/>
      <c r="F18" s="2" t="s">
        <v>38</v>
      </c>
      <c r="G18" s="110"/>
      <c r="H18" s="96">
        <v>0.22</v>
      </c>
      <c r="I18" s="110"/>
      <c r="J18" s="79">
        <f t="shared" si="0"/>
        <v>3300</v>
      </c>
      <c r="K18" s="12"/>
      <c r="L18" s="61">
        <f t="shared" si="1"/>
        <v>3.3</v>
      </c>
      <c r="M18" s="13"/>
    </row>
    <row r="19" spans="1:13" s="44" customFormat="1" x14ac:dyDescent="0.3">
      <c r="A19" s="15"/>
      <c r="B19" s="109"/>
      <c r="C19" s="110"/>
      <c r="D19" s="88"/>
      <c r="E19" s="110"/>
      <c r="F19" s="2"/>
      <c r="G19" s="110"/>
      <c r="H19" s="88"/>
      <c r="I19" s="110"/>
      <c r="J19" s="79">
        <f t="shared" si="0"/>
        <v>0</v>
      </c>
      <c r="K19" s="12"/>
      <c r="L19" s="61">
        <f t="shared" si="1"/>
        <v>0</v>
      </c>
      <c r="M19" s="13"/>
    </row>
    <row r="20" spans="1:13" s="44" customFormat="1" x14ac:dyDescent="0.3">
      <c r="A20" s="15"/>
      <c r="B20" s="109"/>
      <c r="C20" s="110"/>
      <c r="D20" s="88"/>
      <c r="E20" s="110"/>
      <c r="F20" s="2"/>
      <c r="G20" s="110"/>
      <c r="H20" s="88"/>
      <c r="I20" s="110"/>
      <c r="J20" s="79">
        <f t="shared" si="0"/>
        <v>0</v>
      </c>
      <c r="K20" s="12"/>
      <c r="L20" s="61">
        <f t="shared" si="1"/>
        <v>0</v>
      </c>
      <c r="M20" s="13"/>
    </row>
    <row r="21" spans="1:13" s="44" customFormat="1" x14ac:dyDescent="0.3">
      <c r="A21" s="15"/>
      <c r="B21" s="109"/>
      <c r="C21" s="110"/>
      <c r="D21" s="88"/>
      <c r="E21" s="110"/>
      <c r="F21" s="2"/>
      <c r="G21" s="110"/>
      <c r="H21" s="88"/>
      <c r="I21" s="110"/>
      <c r="J21" s="79">
        <f t="shared" si="0"/>
        <v>0</v>
      </c>
      <c r="K21" s="12"/>
      <c r="L21" s="61">
        <f t="shared" si="1"/>
        <v>0</v>
      </c>
      <c r="M21" s="13"/>
    </row>
    <row r="22" spans="1:13" s="44" customFormat="1" ht="7.5" customHeight="1" x14ac:dyDescent="0.3">
      <c r="A22" s="15"/>
      <c r="B22" s="110"/>
      <c r="C22" s="110"/>
      <c r="D22" s="90"/>
      <c r="E22" s="110"/>
      <c r="F22" s="25"/>
      <c r="G22" s="110"/>
      <c r="H22" s="90"/>
      <c r="I22" s="110"/>
      <c r="J22" s="58"/>
      <c r="K22" s="12"/>
      <c r="L22" s="62"/>
      <c r="M22" s="13"/>
    </row>
    <row r="23" spans="1:13" s="44" customFormat="1" x14ac:dyDescent="0.3">
      <c r="A23" s="15"/>
      <c r="B23" s="16" t="s">
        <v>76</v>
      </c>
      <c r="C23" s="110"/>
      <c r="D23" s="90"/>
      <c r="E23" s="110"/>
      <c r="F23" s="25"/>
      <c r="G23" s="110"/>
      <c r="H23" s="90"/>
      <c r="I23" s="110"/>
      <c r="J23" s="76">
        <f t="shared" si="0"/>
        <v>17250</v>
      </c>
      <c r="K23" s="43"/>
      <c r="L23" s="78">
        <f>SUM(L24:L29)</f>
        <v>17.25</v>
      </c>
      <c r="M23" s="13"/>
    </row>
    <row r="24" spans="1:13" s="44" customFormat="1" x14ac:dyDescent="0.3">
      <c r="A24" s="15"/>
      <c r="B24" s="109" t="s">
        <v>111</v>
      </c>
      <c r="C24" s="110"/>
      <c r="D24" s="88">
        <v>0.75</v>
      </c>
      <c r="E24" s="110"/>
      <c r="F24" s="2" t="s">
        <v>38</v>
      </c>
      <c r="G24" s="110"/>
      <c r="H24" s="96">
        <v>16</v>
      </c>
      <c r="I24" s="110"/>
      <c r="J24" s="79">
        <f t="shared" si="0"/>
        <v>12000</v>
      </c>
      <c r="K24" s="12"/>
      <c r="L24" s="61">
        <f t="shared" ref="L24:L29" si="2">D24*H24</f>
        <v>12</v>
      </c>
      <c r="M24" s="13"/>
    </row>
    <row r="25" spans="1:13" s="44" customFormat="1" x14ac:dyDescent="0.3">
      <c r="A25" s="15"/>
      <c r="B25" s="109" t="s">
        <v>112</v>
      </c>
      <c r="C25" s="110"/>
      <c r="D25" s="88">
        <v>3</v>
      </c>
      <c r="E25" s="110"/>
      <c r="F25" s="2" t="s">
        <v>64</v>
      </c>
      <c r="G25" s="110"/>
      <c r="H25" s="96">
        <v>1.75</v>
      </c>
      <c r="I25" s="110"/>
      <c r="J25" s="79">
        <f t="shared" si="0"/>
        <v>5250</v>
      </c>
      <c r="K25" s="12"/>
      <c r="L25" s="61">
        <f t="shared" si="2"/>
        <v>5.25</v>
      </c>
      <c r="M25" s="13"/>
    </row>
    <row r="26" spans="1:13" s="44" customFormat="1" x14ac:dyDescent="0.3">
      <c r="A26" s="15"/>
      <c r="B26" s="109"/>
      <c r="C26" s="110"/>
      <c r="D26" s="88"/>
      <c r="E26" s="110"/>
      <c r="F26" s="2"/>
      <c r="G26" s="110"/>
      <c r="H26" s="96"/>
      <c r="I26" s="110"/>
      <c r="J26" s="79">
        <f t="shared" si="0"/>
        <v>0</v>
      </c>
      <c r="K26" s="12"/>
      <c r="L26" s="61">
        <f t="shared" si="2"/>
        <v>0</v>
      </c>
      <c r="M26" s="13"/>
    </row>
    <row r="27" spans="1:13" s="44" customFormat="1" x14ac:dyDescent="0.3">
      <c r="A27" s="15"/>
      <c r="B27" s="109"/>
      <c r="C27" s="110"/>
      <c r="D27" s="88"/>
      <c r="E27" s="98"/>
      <c r="F27" s="2"/>
      <c r="G27" s="110"/>
      <c r="H27" s="88"/>
      <c r="I27" s="110"/>
      <c r="J27" s="79">
        <f t="shared" si="0"/>
        <v>0</v>
      </c>
      <c r="K27" s="12"/>
      <c r="L27" s="61">
        <f t="shared" si="2"/>
        <v>0</v>
      </c>
      <c r="M27" s="13"/>
    </row>
    <row r="28" spans="1:13" s="44" customFormat="1" x14ac:dyDescent="0.3">
      <c r="A28" s="15"/>
      <c r="B28" s="109"/>
      <c r="C28" s="110"/>
      <c r="D28" s="88"/>
      <c r="E28" s="98"/>
      <c r="F28" s="2"/>
      <c r="G28" s="110"/>
      <c r="H28" s="88"/>
      <c r="I28" s="110"/>
      <c r="J28" s="79">
        <f t="shared" si="0"/>
        <v>0</v>
      </c>
      <c r="K28" s="12"/>
      <c r="L28" s="61">
        <f t="shared" si="2"/>
        <v>0</v>
      </c>
      <c r="M28" s="13"/>
    </row>
    <row r="29" spans="1:13" s="44" customFormat="1" x14ac:dyDescent="0.3">
      <c r="A29" s="15"/>
      <c r="B29" s="109"/>
      <c r="C29" s="110"/>
      <c r="D29" s="88"/>
      <c r="E29" s="98"/>
      <c r="F29" s="2"/>
      <c r="G29" s="110"/>
      <c r="H29" s="88"/>
      <c r="I29" s="110"/>
      <c r="J29" s="79">
        <f t="shared" si="0"/>
        <v>0</v>
      </c>
      <c r="K29" s="12"/>
      <c r="L29" s="61">
        <f t="shared" si="2"/>
        <v>0</v>
      </c>
      <c r="M29" s="13"/>
    </row>
    <row r="30" spans="1:13" s="44" customFormat="1" ht="7.5" customHeight="1" x14ac:dyDescent="0.3">
      <c r="A30" s="15"/>
      <c r="B30" s="110"/>
      <c r="C30" s="110"/>
      <c r="D30" s="103"/>
      <c r="E30" s="98"/>
      <c r="F30" s="104"/>
      <c r="G30" s="98"/>
      <c r="H30" s="103"/>
      <c r="I30" s="110"/>
      <c r="J30" s="58"/>
      <c r="K30" s="12"/>
      <c r="L30" s="62"/>
      <c r="M30" s="13"/>
    </row>
    <row r="31" spans="1:13" s="44" customFormat="1" x14ac:dyDescent="0.3">
      <c r="A31" s="15"/>
      <c r="B31" s="16" t="s">
        <v>77</v>
      </c>
      <c r="C31" s="110"/>
      <c r="D31" s="103"/>
      <c r="E31" s="98"/>
      <c r="F31" s="104"/>
      <c r="G31" s="98"/>
      <c r="H31" s="103"/>
      <c r="I31" s="110"/>
      <c r="J31" s="76">
        <f t="shared" si="0"/>
        <v>212350</v>
      </c>
      <c r="K31" s="43"/>
      <c r="L31" s="78">
        <f>SUM(L32:L37)</f>
        <v>212.35</v>
      </c>
      <c r="M31" s="13"/>
    </row>
    <row r="32" spans="1:13" s="44" customFormat="1" x14ac:dyDescent="0.3">
      <c r="A32" s="15"/>
      <c r="B32" s="109" t="s">
        <v>113</v>
      </c>
      <c r="C32" s="110"/>
      <c r="D32" s="88">
        <v>1</v>
      </c>
      <c r="E32" s="110"/>
      <c r="F32" s="2" t="s">
        <v>42</v>
      </c>
      <c r="G32" s="98"/>
      <c r="H32" s="96">
        <v>7.85</v>
      </c>
      <c r="I32" s="110"/>
      <c r="J32" s="79">
        <f t="shared" si="0"/>
        <v>7850</v>
      </c>
      <c r="K32" s="12"/>
      <c r="L32" s="61">
        <f t="shared" ref="L32:L37" si="3">D32*H32</f>
        <v>7.85</v>
      </c>
      <c r="M32" s="13"/>
    </row>
    <row r="33" spans="1:13" s="44" customFormat="1" x14ac:dyDescent="0.3">
      <c r="A33" s="15"/>
      <c r="B33" s="109" t="s">
        <v>114</v>
      </c>
      <c r="C33" s="110"/>
      <c r="D33" s="96">
        <v>1</v>
      </c>
      <c r="E33" s="110"/>
      <c r="F33" s="2" t="s">
        <v>42</v>
      </c>
      <c r="G33" s="110"/>
      <c r="H33" s="96">
        <v>8</v>
      </c>
      <c r="I33" s="110"/>
      <c r="J33" s="79">
        <f t="shared" si="0"/>
        <v>8000</v>
      </c>
      <c r="K33" s="12"/>
      <c r="L33" s="61">
        <f t="shared" si="3"/>
        <v>8</v>
      </c>
      <c r="M33" s="13"/>
    </row>
    <row r="34" spans="1:13" s="44" customFormat="1" x14ac:dyDescent="0.3">
      <c r="A34" s="15"/>
      <c r="B34" s="109" t="s">
        <v>115</v>
      </c>
      <c r="C34" s="110"/>
      <c r="D34" s="88">
        <v>3</v>
      </c>
      <c r="E34" s="110"/>
      <c r="F34" s="2" t="s">
        <v>42</v>
      </c>
      <c r="G34" s="110"/>
      <c r="H34" s="88">
        <v>19</v>
      </c>
      <c r="I34" s="110"/>
      <c r="J34" s="79">
        <f t="shared" si="0"/>
        <v>57000</v>
      </c>
      <c r="K34" s="12"/>
      <c r="L34" s="61">
        <f t="shared" si="3"/>
        <v>57</v>
      </c>
      <c r="M34" s="13"/>
    </row>
    <row r="35" spans="1:13" s="44" customFormat="1" x14ac:dyDescent="0.3">
      <c r="A35" s="15"/>
      <c r="B35" s="109" t="s">
        <v>116</v>
      </c>
      <c r="C35" s="110"/>
      <c r="D35" s="88">
        <v>3</v>
      </c>
      <c r="E35" s="110"/>
      <c r="F35" s="2" t="s">
        <v>42</v>
      </c>
      <c r="G35" s="110"/>
      <c r="H35" s="88">
        <v>6.5</v>
      </c>
      <c r="I35" s="110"/>
      <c r="J35" s="79">
        <f t="shared" si="0"/>
        <v>19500</v>
      </c>
      <c r="K35" s="12"/>
      <c r="L35" s="61">
        <f t="shared" si="3"/>
        <v>19.5</v>
      </c>
      <c r="M35" s="13"/>
    </row>
    <row r="36" spans="1:13" s="44" customFormat="1" x14ac:dyDescent="0.3">
      <c r="A36" s="15"/>
      <c r="B36" s="109" t="s">
        <v>117</v>
      </c>
      <c r="C36" s="110"/>
      <c r="D36" s="88">
        <v>6</v>
      </c>
      <c r="E36" s="110"/>
      <c r="F36" s="2" t="s">
        <v>110</v>
      </c>
      <c r="G36" s="110"/>
      <c r="H36" s="88">
        <v>15.5</v>
      </c>
      <c r="I36" s="110"/>
      <c r="J36" s="79">
        <f t="shared" si="0"/>
        <v>93000</v>
      </c>
      <c r="K36" s="12"/>
      <c r="L36" s="61">
        <f t="shared" si="3"/>
        <v>93</v>
      </c>
      <c r="M36" s="13"/>
    </row>
    <row r="37" spans="1:13" s="44" customFormat="1" x14ac:dyDescent="0.3">
      <c r="A37" s="15"/>
      <c r="B37" s="109" t="s">
        <v>118</v>
      </c>
      <c r="C37" s="110"/>
      <c r="D37" s="88">
        <v>6</v>
      </c>
      <c r="E37" s="110"/>
      <c r="F37" s="2" t="s">
        <v>110</v>
      </c>
      <c r="G37" s="110"/>
      <c r="H37" s="88">
        <v>4.5</v>
      </c>
      <c r="I37" s="110"/>
      <c r="J37" s="79">
        <f t="shared" si="0"/>
        <v>27000</v>
      </c>
      <c r="K37" s="12"/>
      <c r="L37" s="61">
        <f t="shared" si="3"/>
        <v>27</v>
      </c>
      <c r="M37" s="13"/>
    </row>
    <row r="38" spans="1:13" s="44" customFormat="1" ht="7.5" customHeight="1" x14ac:dyDescent="0.3">
      <c r="A38" s="15"/>
      <c r="B38" s="110"/>
      <c r="C38" s="110"/>
      <c r="D38" s="103"/>
      <c r="E38" s="98"/>
      <c r="F38" s="104"/>
      <c r="G38" s="98"/>
      <c r="H38" s="103"/>
      <c r="I38" s="110"/>
      <c r="J38" s="58"/>
      <c r="K38" s="12"/>
      <c r="L38" s="62"/>
      <c r="M38" s="13"/>
    </row>
    <row r="39" spans="1:13" s="44" customFormat="1" x14ac:dyDescent="0.3">
      <c r="A39" s="15"/>
      <c r="B39" s="16" t="s">
        <v>92</v>
      </c>
      <c r="C39" s="110"/>
      <c r="D39" s="103"/>
      <c r="E39" s="98"/>
      <c r="F39" s="104"/>
      <c r="G39" s="98"/>
      <c r="H39" s="103"/>
      <c r="I39" s="110"/>
      <c r="J39" s="76">
        <f t="shared" ref="J39:J42" si="4">L39*$L$1</f>
        <v>88440</v>
      </c>
      <c r="K39" s="78"/>
      <c r="L39" s="78">
        <f>SUM(L40:L42)</f>
        <v>88.44</v>
      </c>
      <c r="M39" s="13"/>
    </row>
    <row r="40" spans="1:13" s="44" customFormat="1" x14ac:dyDescent="0.3">
      <c r="A40" s="15"/>
      <c r="B40" s="109" t="s">
        <v>93</v>
      </c>
      <c r="C40" s="110"/>
      <c r="D40" s="88">
        <v>28</v>
      </c>
      <c r="E40" s="110"/>
      <c r="F40" s="2" t="s">
        <v>96</v>
      </c>
      <c r="G40" s="98"/>
      <c r="H40" s="96">
        <v>1.93</v>
      </c>
      <c r="I40" s="110"/>
      <c r="J40" s="79">
        <f t="shared" si="4"/>
        <v>54040</v>
      </c>
      <c r="K40" s="12"/>
      <c r="L40" s="61">
        <f>D40*H40</f>
        <v>54.04</v>
      </c>
      <c r="M40" s="13"/>
    </row>
    <row r="41" spans="1:13" s="44" customFormat="1" x14ac:dyDescent="0.3">
      <c r="A41" s="15"/>
      <c r="B41" s="109" t="s">
        <v>94</v>
      </c>
      <c r="C41" s="110"/>
      <c r="D41" s="88">
        <v>1</v>
      </c>
      <c r="E41" s="110"/>
      <c r="F41" s="2" t="s">
        <v>97</v>
      </c>
      <c r="G41" s="98"/>
      <c r="H41" s="96">
        <v>19</v>
      </c>
      <c r="I41" s="110"/>
      <c r="J41" s="79">
        <f t="shared" si="4"/>
        <v>19000</v>
      </c>
      <c r="K41" s="12"/>
      <c r="L41" s="61">
        <f>D41*H41</f>
        <v>19</v>
      </c>
      <c r="M41" s="13"/>
    </row>
    <row r="42" spans="1:13" s="44" customFormat="1" x14ac:dyDescent="0.3">
      <c r="A42" s="15"/>
      <c r="B42" s="109" t="s">
        <v>95</v>
      </c>
      <c r="C42" s="110"/>
      <c r="D42" s="88">
        <v>28</v>
      </c>
      <c r="E42" s="110"/>
      <c r="F42" s="2" t="s">
        <v>96</v>
      </c>
      <c r="G42" s="98"/>
      <c r="H42" s="96">
        <v>0.55000000000000004</v>
      </c>
      <c r="I42" s="110"/>
      <c r="J42" s="79">
        <f t="shared" si="4"/>
        <v>15400.000000000002</v>
      </c>
      <c r="K42" s="12"/>
      <c r="L42" s="61">
        <f>D42*H42</f>
        <v>15.400000000000002</v>
      </c>
      <c r="M42" s="13"/>
    </row>
    <row r="43" spans="1:13" s="44" customFormat="1" ht="7.5" customHeight="1" x14ac:dyDescent="0.3">
      <c r="A43" s="15"/>
      <c r="B43" s="110"/>
      <c r="C43" s="110"/>
      <c r="D43" s="103"/>
      <c r="E43" s="98"/>
      <c r="F43" s="104"/>
      <c r="G43" s="98"/>
      <c r="H43" s="103"/>
      <c r="I43" s="110"/>
      <c r="J43" s="58"/>
      <c r="K43" s="12"/>
      <c r="L43" s="62"/>
      <c r="M43" s="13"/>
    </row>
    <row r="44" spans="1:13" s="44" customFormat="1" x14ac:dyDescent="0.3">
      <c r="A44" s="15"/>
      <c r="B44" s="16" t="s">
        <v>20</v>
      </c>
      <c r="C44" s="110"/>
      <c r="D44" s="103"/>
      <c r="E44" s="98"/>
      <c r="F44" s="104"/>
      <c r="G44" s="98"/>
      <c r="H44" s="103"/>
      <c r="I44" s="110"/>
      <c r="J44" s="76">
        <f t="shared" si="0"/>
        <v>9116</v>
      </c>
      <c r="K44" s="43"/>
      <c r="L44" s="78">
        <f>SUM(L45:L49)</f>
        <v>9.1159999999999997</v>
      </c>
      <c r="M44" s="13"/>
    </row>
    <row r="45" spans="1:13" s="44" customFormat="1" x14ac:dyDescent="0.3">
      <c r="A45" s="15"/>
      <c r="B45" s="109" t="s">
        <v>43</v>
      </c>
      <c r="C45" s="110"/>
      <c r="D45" s="88">
        <v>2.08</v>
      </c>
      <c r="E45" s="110"/>
      <c r="F45" s="2" t="s">
        <v>48</v>
      </c>
      <c r="G45" s="98"/>
      <c r="H45" s="96">
        <v>3.15</v>
      </c>
      <c r="I45" s="110"/>
      <c r="J45" s="79">
        <f t="shared" si="0"/>
        <v>6552</v>
      </c>
      <c r="K45" s="12"/>
      <c r="L45" s="61">
        <f>D45*H45</f>
        <v>6.5519999999999996</v>
      </c>
      <c r="M45" s="13"/>
    </row>
    <row r="46" spans="1:13" s="44" customFormat="1" x14ac:dyDescent="0.3">
      <c r="A46" s="15"/>
      <c r="B46" s="109" t="s">
        <v>44</v>
      </c>
      <c r="C46" s="110"/>
      <c r="D46" s="88">
        <v>0</v>
      </c>
      <c r="E46" s="110"/>
      <c r="F46" s="2" t="s">
        <v>48</v>
      </c>
      <c r="G46" s="98"/>
      <c r="H46" s="96">
        <v>2.9</v>
      </c>
      <c r="I46" s="110"/>
      <c r="J46" s="79">
        <f t="shared" si="0"/>
        <v>0</v>
      </c>
      <c r="K46" s="12"/>
      <c r="L46" s="61">
        <f>D46*H46</f>
        <v>0</v>
      </c>
      <c r="M46" s="13"/>
    </row>
    <row r="47" spans="1:13" s="44" customFormat="1" x14ac:dyDescent="0.3">
      <c r="A47" s="15"/>
      <c r="B47" s="109" t="s">
        <v>45</v>
      </c>
      <c r="C47" s="110"/>
      <c r="D47" s="88">
        <v>0.06</v>
      </c>
      <c r="E47" s="110"/>
      <c r="F47" s="2" t="s">
        <v>48</v>
      </c>
      <c r="G47" s="98"/>
      <c r="H47" s="96">
        <v>3.4</v>
      </c>
      <c r="I47" s="110"/>
      <c r="J47" s="79">
        <f t="shared" si="0"/>
        <v>204</v>
      </c>
      <c r="K47" s="12"/>
      <c r="L47" s="61">
        <f>D47*H47</f>
        <v>0.20399999999999999</v>
      </c>
      <c r="M47" s="13"/>
    </row>
    <row r="48" spans="1:13" s="44" customFormat="1" x14ac:dyDescent="0.3">
      <c r="A48" s="15"/>
      <c r="B48" s="109" t="s">
        <v>46</v>
      </c>
      <c r="C48" s="110"/>
      <c r="D48" s="88">
        <v>1</v>
      </c>
      <c r="E48" s="110"/>
      <c r="F48" s="2" t="s">
        <v>49</v>
      </c>
      <c r="G48" s="98"/>
      <c r="H48" s="96">
        <v>1.01</v>
      </c>
      <c r="I48" s="110"/>
      <c r="J48" s="79">
        <f>L48*$L$1</f>
        <v>1010</v>
      </c>
      <c r="K48" s="12"/>
      <c r="L48" s="61">
        <f>D48*H48</f>
        <v>1.01</v>
      </c>
      <c r="M48" s="13"/>
    </row>
    <row r="49" spans="1:15" s="44" customFormat="1" x14ac:dyDescent="0.3">
      <c r="A49" s="15"/>
      <c r="B49" s="109" t="s">
        <v>47</v>
      </c>
      <c r="C49" s="110"/>
      <c r="D49" s="88">
        <v>1</v>
      </c>
      <c r="E49" s="110"/>
      <c r="F49" s="2" t="s">
        <v>49</v>
      </c>
      <c r="G49" s="98"/>
      <c r="H49" s="96">
        <v>1.35</v>
      </c>
      <c r="I49" s="110"/>
      <c r="J49" s="79">
        <f t="shared" si="0"/>
        <v>1350</v>
      </c>
      <c r="K49" s="12"/>
      <c r="L49" s="61">
        <f>D49*H49</f>
        <v>1.35</v>
      </c>
      <c r="M49" s="13"/>
    </row>
    <row r="50" spans="1:15" s="44" customFormat="1" ht="7.5" customHeight="1" x14ac:dyDescent="0.3">
      <c r="A50" s="15"/>
      <c r="B50" s="32"/>
      <c r="C50" s="110"/>
      <c r="D50" s="101"/>
      <c r="E50" s="98"/>
      <c r="F50" s="102"/>
      <c r="G50" s="98"/>
      <c r="H50" s="101"/>
      <c r="I50" s="110"/>
      <c r="J50" s="58"/>
      <c r="K50" s="12"/>
      <c r="L50" s="62"/>
      <c r="M50" s="13"/>
    </row>
    <row r="51" spans="1:15" s="44" customFormat="1" x14ac:dyDescent="0.3">
      <c r="A51" s="15"/>
      <c r="B51" s="16" t="s">
        <v>19</v>
      </c>
      <c r="C51" s="110"/>
      <c r="D51" s="103"/>
      <c r="E51" s="98"/>
      <c r="F51" s="104"/>
      <c r="G51" s="98"/>
      <c r="H51" s="103"/>
      <c r="I51" s="110"/>
      <c r="J51" s="76">
        <f t="shared" si="0"/>
        <v>43650.000000000007</v>
      </c>
      <c r="K51" s="43"/>
      <c r="L51" s="78">
        <f>SUM(L52:L54)</f>
        <v>43.650000000000006</v>
      </c>
      <c r="M51" s="13"/>
    </row>
    <row r="52" spans="1:15" s="44" customFormat="1" x14ac:dyDescent="0.3">
      <c r="A52" s="15"/>
      <c r="B52" s="109" t="s">
        <v>50</v>
      </c>
      <c r="C52" s="110"/>
      <c r="D52" s="88">
        <v>0.82</v>
      </c>
      <c r="E52" s="110"/>
      <c r="F52" s="2" t="s">
        <v>51</v>
      </c>
      <c r="G52" s="110"/>
      <c r="H52" s="96">
        <v>22.5</v>
      </c>
      <c r="I52" s="110"/>
      <c r="J52" s="79">
        <f t="shared" si="0"/>
        <v>18450</v>
      </c>
      <c r="K52" s="12"/>
      <c r="L52" s="61">
        <f>D52*H52</f>
        <v>18.45</v>
      </c>
      <c r="M52" s="13"/>
    </row>
    <row r="53" spans="1:15" s="44" customFormat="1" x14ac:dyDescent="0.3">
      <c r="A53" s="15"/>
      <c r="B53" s="109" t="s">
        <v>91</v>
      </c>
      <c r="C53" s="110"/>
      <c r="D53" s="88">
        <v>1.1200000000000001</v>
      </c>
      <c r="E53" s="110"/>
      <c r="F53" s="2" t="s">
        <v>51</v>
      </c>
      <c r="G53" s="110"/>
      <c r="H53" s="96">
        <v>22.5</v>
      </c>
      <c r="I53" s="110"/>
      <c r="J53" s="79">
        <f t="shared" si="0"/>
        <v>25200.000000000004</v>
      </c>
      <c r="K53" s="12"/>
      <c r="L53" s="61">
        <f>D53*H53</f>
        <v>25.200000000000003</v>
      </c>
      <c r="M53" s="13"/>
    </row>
    <row r="54" spans="1:15" s="44" customFormat="1" x14ac:dyDescent="0.3">
      <c r="A54" s="15"/>
      <c r="B54" s="109"/>
      <c r="C54" s="110"/>
      <c r="D54" s="88"/>
      <c r="E54" s="110"/>
      <c r="F54" s="2"/>
      <c r="G54" s="110"/>
      <c r="H54" s="88"/>
      <c r="I54" s="110"/>
      <c r="J54" s="79">
        <f t="shared" si="0"/>
        <v>0</v>
      </c>
      <c r="K54" s="12"/>
      <c r="L54" s="61">
        <f>D54*H54</f>
        <v>0</v>
      </c>
      <c r="M54" s="13"/>
    </row>
    <row r="55" spans="1:15" s="44" customFormat="1" ht="7.5" customHeight="1" x14ac:dyDescent="0.3">
      <c r="A55" s="15"/>
      <c r="B55" s="32"/>
      <c r="C55" s="110"/>
      <c r="D55" s="101"/>
      <c r="E55" s="98"/>
      <c r="F55" s="102"/>
      <c r="G55" s="98"/>
      <c r="H55" s="101"/>
      <c r="I55" s="110"/>
      <c r="J55" s="58"/>
      <c r="K55" s="12"/>
      <c r="L55" s="62"/>
      <c r="M55" s="13"/>
    </row>
    <row r="56" spans="1:15" s="44" customFormat="1" x14ac:dyDescent="0.3">
      <c r="A56" s="15"/>
      <c r="B56" s="86" t="s">
        <v>74</v>
      </c>
      <c r="C56" s="87"/>
      <c r="D56" s="97">
        <v>7.0000000000000007E-2</v>
      </c>
      <c r="E56" s="110"/>
      <c r="F56" s="25"/>
      <c r="G56" s="110"/>
      <c r="H56" s="110"/>
      <c r="I56" s="110"/>
      <c r="J56" s="94">
        <f t="shared" si="0"/>
        <v>11810</v>
      </c>
      <c r="K56" s="12"/>
      <c r="L56" s="92">
        <v>11.81</v>
      </c>
      <c r="M56" s="13"/>
      <c r="O56" s="95"/>
    </row>
    <row r="57" spans="1:15" s="44" customFormat="1" ht="7.5" customHeight="1" x14ac:dyDescent="0.3">
      <c r="A57" s="15"/>
      <c r="B57" s="110"/>
      <c r="C57" s="110"/>
      <c r="D57" s="110"/>
      <c r="E57" s="110"/>
      <c r="F57" s="25"/>
      <c r="G57" s="110"/>
      <c r="H57" s="110"/>
      <c r="I57" s="110"/>
      <c r="J57" s="58"/>
      <c r="K57" s="12"/>
      <c r="L57" s="62"/>
      <c r="M57" s="13"/>
    </row>
    <row r="58" spans="1:15" s="44" customFormat="1" x14ac:dyDescent="0.3">
      <c r="A58" s="15"/>
      <c r="B58" s="16" t="s">
        <v>17</v>
      </c>
      <c r="C58" s="110"/>
      <c r="D58" s="110"/>
      <c r="E58" s="110"/>
      <c r="F58" s="25"/>
      <c r="G58" s="110"/>
      <c r="H58" s="110"/>
      <c r="I58" s="110"/>
      <c r="J58" s="73">
        <f t="shared" si="0"/>
        <v>456395.99999999994</v>
      </c>
      <c r="K58" s="43"/>
      <c r="L58" s="63">
        <f>L56+L51+L44+L39+L31+L23+L14</f>
        <v>456.39599999999996</v>
      </c>
      <c r="M58" s="13"/>
    </row>
    <row r="59" spans="1:15" s="44" customFormat="1" x14ac:dyDescent="0.3">
      <c r="A59" s="15"/>
      <c r="B59" s="16" t="s">
        <v>16</v>
      </c>
      <c r="C59" s="110"/>
      <c r="D59" s="110"/>
      <c r="E59" s="110"/>
      <c r="F59" s="25"/>
      <c r="G59" s="110"/>
      <c r="H59" s="110"/>
      <c r="I59" s="110"/>
      <c r="J59" s="73">
        <f t="shared" si="0"/>
        <v>76065.999999999985</v>
      </c>
      <c r="K59" s="43"/>
      <c r="L59" s="64">
        <f>L58/D7</f>
        <v>76.065999999999988</v>
      </c>
      <c r="M59" s="13"/>
    </row>
    <row r="60" spans="1:15" s="44" customFormat="1" ht="7.5" customHeight="1" x14ac:dyDescent="0.3">
      <c r="A60" s="15"/>
      <c r="B60" s="110"/>
      <c r="C60" s="110"/>
      <c r="D60" s="110"/>
      <c r="E60" s="110"/>
      <c r="F60" s="25"/>
      <c r="G60" s="110"/>
      <c r="H60" s="110"/>
      <c r="I60" s="110"/>
      <c r="J60" s="72"/>
      <c r="K60" s="12"/>
      <c r="L60" s="62"/>
      <c r="M60" s="13"/>
    </row>
    <row r="61" spans="1:15" s="44" customFormat="1" ht="18" thickBot="1" x14ac:dyDescent="0.35">
      <c r="A61" s="15"/>
      <c r="B61" s="16" t="s">
        <v>59</v>
      </c>
      <c r="C61" s="16"/>
      <c r="D61" s="16"/>
      <c r="E61" s="16"/>
      <c r="F61" s="36"/>
      <c r="G61" s="16"/>
      <c r="H61" s="16"/>
      <c r="I61" s="16"/>
      <c r="J61" s="74">
        <f t="shared" si="0"/>
        <v>503604.00000000006</v>
      </c>
      <c r="K61" s="43"/>
      <c r="L61" s="65">
        <f>L10-L58</f>
        <v>503.60400000000004</v>
      </c>
      <c r="M61" s="13"/>
    </row>
    <row r="62" spans="1:15" s="44" customFormat="1" ht="7.5" customHeight="1" thickTop="1" x14ac:dyDescent="0.3">
      <c r="A62" s="15"/>
      <c r="B62" s="110"/>
      <c r="C62" s="110"/>
      <c r="D62" s="110"/>
      <c r="E62" s="110"/>
      <c r="F62" s="25"/>
      <c r="G62" s="110"/>
      <c r="H62" s="110"/>
      <c r="I62" s="110"/>
      <c r="J62" s="58"/>
      <c r="K62" s="12"/>
      <c r="L62" s="62"/>
      <c r="M62" s="13"/>
    </row>
    <row r="63" spans="1:15" s="44" customFormat="1" x14ac:dyDescent="0.3">
      <c r="A63" s="15"/>
      <c r="B63" s="21" t="s">
        <v>15</v>
      </c>
      <c r="C63" s="110"/>
      <c r="D63" s="110"/>
      <c r="E63" s="110"/>
      <c r="F63" s="25"/>
      <c r="G63" s="110"/>
      <c r="H63" s="110"/>
      <c r="I63" s="110"/>
      <c r="J63" s="58"/>
      <c r="K63" s="12"/>
      <c r="L63" s="66"/>
      <c r="M63" s="13"/>
    </row>
    <row r="64" spans="1:15" s="44" customFormat="1" ht="18" customHeight="1" x14ac:dyDescent="0.3">
      <c r="A64" s="15"/>
      <c r="B64" s="172" t="s">
        <v>52</v>
      </c>
      <c r="C64" s="172"/>
      <c r="D64" s="172"/>
      <c r="E64" s="173"/>
      <c r="F64" s="173"/>
      <c r="G64" s="173"/>
      <c r="H64" s="173"/>
      <c r="I64" s="173"/>
      <c r="J64" s="93">
        <f>L64*$L$1</f>
        <v>11000</v>
      </c>
      <c r="K64" s="12"/>
      <c r="L64" s="91">
        <v>11</v>
      </c>
      <c r="M64" s="13"/>
    </row>
    <row r="65" spans="1:13" s="44" customFormat="1" ht="18" customHeight="1" x14ac:dyDescent="0.3">
      <c r="A65" s="15"/>
      <c r="B65" s="176" t="s">
        <v>53</v>
      </c>
      <c r="C65" s="176"/>
      <c r="D65" s="176"/>
      <c r="E65" s="173"/>
      <c r="F65" s="173"/>
      <c r="G65" s="173"/>
      <c r="H65" s="173"/>
      <c r="I65" s="173"/>
      <c r="J65" s="93">
        <f t="shared" ref="J65:J71" si="5">L65*$L$1</f>
        <v>210000</v>
      </c>
      <c r="K65" s="12"/>
      <c r="L65" s="91">
        <v>210</v>
      </c>
      <c r="M65" s="13"/>
    </row>
    <row r="66" spans="1:13" s="44" customFormat="1" ht="18" customHeight="1" x14ac:dyDescent="0.3">
      <c r="A66" s="15"/>
      <c r="B66" s="176" t="s">
        <v>54</v>
      </c>
      <c r="C66" s="176"/>
      <c r="D66" s="176"/>
      <c r="E66" s="173"/>
      <c r="F66" s="173"/>
      <c r="G66" s="173"/>
      <c r="H66" s="173"/>
      <c r="I66" s="173"/>
      <c r="J66" s="93">
        <f t="shared" si="5"/>
        <v>38000</v>
      </c>
      <c r="K66" s="12"/>
      <c r="L66" s="91">
        <v>38</v>
      </c>
      <c r="M66" s="13"/>
    </row>
    <row r="67" spans="1:13" s="44" customFormat="1" ht="18" customHeight="1" x14ac:dyDescent="0.3">
      <c r="A67" s="15"/>
      <c r="B67" s="172" t="s">
        <v>55</v>
      </c>
      <c r="C67" s="172"/>
      <c r="D67" s="172"/>
      <c r="E67" s="173"/>
      <c r="F67" s="173"/>
      <c r="G67" s="173"/>
      <c r="H67" s="173"/>
      <c r="I67" s="173"/>
      <c r="J67" s="93">
        <f t="shared" si="5"/>
        <v>0</v>
      </c>
      <c r="K67" s="12"/>
      <c r="L67" s="105"/>
      <c r="M67" s="13"/>
    </row>
    <row r="68" spans="1:13" s="44" customFormat="1" ht="18" customHeight="1" x14ac:dyDescent="0.3">
      <c r="A68" s="15"/>
      <c r="B68" s="172" t="s">
        <v>56</v>
      </c>
      <c r="C68" s="172"/>
      <c r="D68" s="172"/>
      <c r="E68" s="173"/>
      <c r="F68" s="173"/>
      <c r="G68" s="173"/>
      <c r="H68" s="173"/>
      <c r="I68" s="173"/>
      <c r="J68" s="93">
        <f t="shared" si="5"/>
        <v>780</v>
      </c>
      <c r="K68" s="12"/>
      <c r="L68" s="91">
        <v>0.78</v>
      </c>
      <c r="M68" s="13"/>
    </row>
    <row r="69" spans="1:13" s="44" customFormat="1" ht="18" customHeight="1" x14ac:dyDescent="0.3">
      <c r="A69" s="15"/>
      <c r="B69" s="172" t="s">
        <v>57</v>
      </c>
      <c r="C69" s="172"/>
      <c r="D69" s="172"/>
      <c r="E69" s="173"/>
      <c r="F69" s="173"/>
      <c r="G69" s="173"/>
      <c r="H69" s="173"/>
      <c r="I69" s="173"/>
      <c r="J69" s="93">
        <f t="shared" si="5"/>
        <v>0</v>
      </c>
      <c r="K69" s="12"/>
      <c r="L69" s="91"/>
      <c r="M69" s="13"/>
    </row>
    <row r="70" spans="1:13" s="44" customFormat="1" ht="18" customHeight="1" x14ac:dyDescent="0.3">
      <c r="A70" s="15"/>
      <c r="B70" s="172" t="s">
        <v>119</v>
      </c>
      <c r="C70" s="172"/>
      <c r="D70" s="172"/>
      <c r="E70" s="110"/>
      <c r="F70" s="110"/>
      <c r="G70" s="110"/>
      <c r="H70" s="110"/>
      <c r="I70" s="110"/>
      <c r="J70" s="93">
        <f t="shared" si="5"/>
        <v>73390</v>
      </c>
      <c r="K70" s="12"/>
      <c r="L70" s="91">
        <v>73.39</v>
      </c>
      <c r="M70" s="13"/>
    </row>
    <row r="71" spans="1:13" s="44" customFormat="1" ht="18" customHeight="1" x14ac:dyDescent="0.3">
      <c r="A71" s="15"/>
      <c r="B71" s="172" t="s">
        <v>61</v>
      </c>
      <c r="C71" s="172"/>
      <c r="D71" s="172"/>
      <c r="E71" s="173"/>
      <c r="F71" s="173"/>
      <c r="G71" s="173"/>
      <c r="H71" s="173"/>
      <c r="I71" s="173"/>
      <c r="J71" s="93">
        <f t="shared" si="5"/>
        <v>7190</v>
      </c>
      <c r="K71" s="12"/>
      <c r="L71" s="91">
        <v>7.19</v>
      </c>
      <c r="M71" s="13"/>
    </row>
    <row r="72" spans="1:13" s="44" customFormat="1" ht="7.5" customHeight="1" x14ac:dyDescent="0.3">
      <c r="A72" s="15"/>
      <c r="B72" s="110"/>
      <c r="C72" s="110"/>
      <c r="D72" s="110"/>
      <c r="E72" s="110"/>
      <c r="F72" s="25"/>
      <c r="G72" s="110"/>
      <c r="H72" s="110"/>
      <c r="I72" s="110"/>
      <c r="J72" s="58"/>
      <c r="K72" s="12"/>
      <c r="L72" s="62"/>
      <c r="M72" s="13"/>
    </row>
    <row r="73" spans="1:13" s="44" customFormat="1" x14ac:dyDescent="0.3">
      <c r="A73" s="15"/>
      <c r="B73" s="16" t="s">
        <v>14</v>
      </c>
      <c r="C73" s="110"/>
      <c r="D73" s="110"/>
      <c r="E73" s="110"/>
      <c r="F73" s="25"/>
      <c r="G73" s="110"/>
      <c r="H73" s="110"/>
      <c r="I73" s="110"/>
      <c r="J73" s="73">
        <f t="shared" ref="J73:J79" si="6">L73*$L$1</f>
        <v>340359.99999999994</v>
      </c>
      <c r="K73" s="43"/>
      <c r="L73" s="63">
        <f>SUM(L63:L71)</f>
        <v>340.35999999999996</v>
      </c>
      <c r="M73" s="13"/>
    </row>
    <row r="74" spans="1:13" x14ac:dyDescent="0.3">
      <c r="A74" s="15"/>
      <c r="B74" s="16" t="s">
        <v>13</v>
      </c>
      <c r="C74" s="110"/>
      <c r="D74" s="110"/>
      <c r="E74" s="110"/>
      <c r="F74" s="25"/>
      <c r="G74" s="110"/>
      <c r="H74" s="110"/>
      <c r="I74" s="110"/>
      <c r="J74" s="73">
        <f t="shared" si="6"/>
        <v>56726.666666666657</v>
      </c>
      <c r="K74" s="43"/>
      <c r="L74" s="64">
        <f>L73/D7</f>
        <v>56.726666666666659</v>
      </c>
      <c r="M74" s="13"/>
    </row>
    <row r="75" spans="1:13" x14ac:dyDescent="0.3">
      <c r="A75" s="15"/>
      <c r="B75" s="110"/>
      <c r="C75" s="110"/>
      <c r="D75" s="110"/>
      <c r="E75" s="110"/>
      <c r="F75" s="25"/>
      <c r="G75" s="110"/>
      <c r="H75" s="110"/>
      <c r="I75" s="110"/>
      <c r="J75" s="58"/>
      <c r="K75" s="12"/>
      <c r="L75" s="62"/>
      <c r="M75" s="13"/>
    </row>
    <row r="76" spans="1:13" x14ac:dyDescent="0.3">
      <c r="A76" s="15"/>
      <c r="B76" s="16" t="s">
        <v>12</v>
      </c>
      <c r="C76" s="110"/>
      <c r="D76" s="110"/>
      <c r="E76" s="110"/>
      <c r="F76" s="25"/>
      <c r="G76" s="110"/>
      <c r="H76" s="110"/>
      <c r="I76" s="110"/>
      <c r="J76" s="73">
        <f t="shared" si="6"/>
        <v>796755.99999999988</v>
      </c>
      <c r="K76" s="43"/>
      <c r="L76" s="63">
        <f>L58+L73</f>
        <v>796.75599999999986</v>
      </c>
      <c r="M76" s="13"/>
    </row>
    <row r="77" spans="1:13" x14ac:dyDescent="0.3">
      <c r="A77" s="15"/>
      <c r="B77" s="16" t="s">
        <v>11</v>
      </c>
      <c r="C77" s="110"/>
      <c r="D77" s="110"/>
      <c r="E77" s="110"/>
      <c r="F77" s="25"/>
      <c r="G77" s="110"/>
      <c r="H77" s="110"/>
      <c r="I77" s="110"/>
      <c r="J77" s="73">
        <f t="shared" si="6"/>
        <v>132792.66666666663</v>
      </c>
      <c r="K77" s="43"/>
      <c r="L77" s="64">
        <f>L76/D7</f>
        <v>132.79266666666663</v>
      </c>
      <c r="M77" s="13"/>
    </row>
    <row r="78" spans="1:13" x14ac:dyDescent="0.3">
      <c r="A78" s="15"/>
      <c r="B78" s="110"/>
      <c r="C78" s="110"/>
      <c r="D78" s="110"/>
      <c r="E78" s="110"/>
      <c r="F78" s="25"/>
      <c r="G78" s="110"/>
      <c r="H78" s="110"/>
      <c r="I78" s="110"/>
      <c r="J78" s="72"/>
      <c r="K78" s="12"/>
      <c r="L78" s="62"/>
      <c r="M78" s="13"/>
    </row>
    <row r="79" spans="1:13" ht="18" thickBot="1" x14ac:dyDescent="0.35">
      <c r="A79" s="15"/>
      <c r="B79" s="16" t="s">
        <v>10</v>
      </c>
      <c r="C79" s="16"/>
      <c r="D79" s="16"/>
      <c r="E79" s="16"/>
      <c r="F79" s="36"/>
      <c r="G79" s="16"/>
      <c r="H79" s="16"/>
      <c r="I79" s="16"/>
      <c r="J79" s="74">
        <f t="shared" si="6"/>
        <v>163244.00000000015</v>
      </c>
      <c r="K79" s="43"/>
      <c r="L79" s="65">
        <f>L10-L76</f>
        <v>163.24400000000014</v>
      </c>
      <c r="M79" s="13"/>
    </row>
    <row r="80" spans="1:13" ht="18" thickTop="1" x14ac:dyDescent="0.3">
      <c r="A80" s="15"/>
      <c r="B80" s="110"/>
      <c r="C80" s="110"/>
      <c r="D80" s="110"/>
      <c r="E80" s="110"/>
      <c r="F80" s="25"/>
      <c r="G80" s="110"/>
      <c r="H80" s="110"/>
      <c r="I80" s="110"/>
      <c r="J80" s="58"/>
      <c r="K80" s="12"/>
      <c r="L80" s="58"/>
      <c r="M80" s="13"/>
    </row>
    <row r="81" spans="1:26" x14ac:dyDescent="0.3">
      <c r="A81" s="15"/>
      <c r="B81" s="110" t="s">
        <v>9</v>
      </c>
      <c r="C81" s="110"/>
      <c r="D81" s="110"/>
      <c r="E81" s="110"/>
      <c r="F81" s="25"/>
      <c r="G81" s="110"/>
      <c r="H81" s="110"/>
      <c r="I81" s="110"/>
      <c r="J81" s="67"/>
      <c r="K81" s="110"/>
      <c r="L81" s="67"/>
      <c r="M81" s="23"/>
    </row>
    <row r="82" spans="1:26" s="3" customFormat="1" x14ac:dyDescent="0.3">
      <c r="A82" s="29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28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s="3" customFormat="1" x14ac:dyDescent="0.3">
      <c r="A83" s="29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28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s="3" customFormat="1" x14ac:dyDescent="0.3">
      <c r="A84" s="29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28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s="3" customFormat="1" x14ac:dyDescent="0.3">
      <c r="A85" s="29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28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s="3" customFormat="1" x14ac:dyDescent="0.3">
      <c r="A86" s="29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28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x14ac:dyDescent="0.3">
      <c r="A87" s="15"/>
      <c r="B87" s="110"/>
      <c r="C87" s="110"/>
      <c r="D87" s="110"/>
      <c r="E87" s="110"/>
      <c r="F87" s="25"/>
      <c r="G87" s="110"/>
      <c r="H87" s="110"/>
      <c r="I87" s="110"/>
      <c r="J87" s="67"/>
      <c r="K87" s="110"/>
      <c r="L87" s="67"/>
      <c r="M87" s="23"/>
    </row>
    <row r="88" spans="1:26" x14ac:dyDescent="0.3">
      <c r="A88" s="15"/>
      <c r="B88" s="21" t="s">
        <v>8</v>
      </c>
      <c r="C88" s="110"/>
      <c r="D88" s="22" t="s">
        <v>7</v>
      </c>
      <c r="E88" s="110"/>
      <c r="F88" s="25" t="s">
        <v>6</v>
      </c>
      <c r="G88" s="110"/>
      <c r="H88" s="22" t="s">
        <v>5</v>
      </c>
      <c r="I88" s="110"/>
      <c r="J88" s="67"/>
      <c r="K88" s="110"/>
      <c r="L88" s="67"/>
      <c r="M88" s="23"/>
    </row>
    <row r="89" spans="1:26" x14ac:dyDescent="0.3">
      <c r="A89" s="15"/>
      <c r="B89" s="110"/>
      <c r="C89" s="110"/>
      <c r="D89" s="9">
        <v>0.1</v>
      </c>
      <c r="E89" s="110"/>
      <c r="F89" s="25"/>
      <c r="G89" s="110"/>
      <c r="H89" s="9">
        <v>0.1</v>
      </c>
      <c r="I89" s="110"/>
      <c r="J89" s="67"/>
      <c r="K89" s="110"/>
      <c r="L89" s="67"/>
      <c r="M89" s="23"/>
    </row>
    <row r="90" spans="1:26" s="44" customFormat="1" x14ac:dyDescent="0.3">
      <c r="A90" s="15"/>
      <c r="B90" s="110"/>
      <c r="C90" s="110"/>
      <c r="D90" s="52"/>
      <c r="E90" s="16"/>
      <c r="F90" s="35" t="s">
        <v>3</v>
      </c>
      <c r="G90" s="16"/>
      <c r="H90" s="52"/>
      <c r="I90" s="110"/>
      <c r="J90" s="67"/>
      <c r="K90" s="110"/>
      <c r="L90" s="67"/>
      <c r="M90" s="23"/>
    </row>
    <row r="91" spans="1:26" s="44" customFormat="1" x14ac:dyDescent="0.3">
      <c r="A91" s="15"/>
      <c r="B91" s="24" t="s">
        <v>4</v>
      </c>
      <c r="C91" s="110"/>
      <c r="D91" s="52">
        <f>F91*(1-D89)</f>
        <v>5.4</v>
      </c>
      <c r="E91" s="16"/>
      <c r="F91" s="36">
        <f>D7</f>
        <v>6</v>
      </c>
      <c r="G91" s="16"/>
      <c r="H91" s="35">
        <f>F91*(1+H89)</f>
        <v>6.6000000000000005</v>
      </c>
      <c r="I91" s="110"/>
      <c r="J91" s="67"/>
      <c r="K91" s="110"/>
      <c r="L91" s="67"/>
      <c r="M91" s="23"/>
    </row>
    <row r="92" spans="1:26" s="44" customFormat="1" ht="4.5" customHeight="1" x14ac:dyDescent="0.3">
      <c r="A92" s="15"/>
      <c r="B92" s="110"/>
      <c r="C92" s="110"/>
      <c r="D92" s="110"/>
      <c r="E92" s="110"/>
      <c r="F92" s="25"/>
      <c r="G92" s="110"/>
      <c r="H92" s="110"/>
      <c r="I92" s="110"/>
      <c r="J92" s="67"/>
      <c r="K92" s="110"/>
      <c r="L92" s="67"/>
      <c r="M92" s="23"/>
    </row>
    <row r="93" spans="1:26" s="44" customFormat="1" x14ac:dyDescent="0.3">
      <c r="A93" s="15"/>
      <c r="B93" s="110" t="s">
        <v>2</v>
      </c>
      <c r="C93" s="110"/>
      <c r="D93" s="26">
        <f>$L$58/D91</f>
        <v>84.517777777777766</v>
      </c>
      <c r="E93" s="110"/>
      <c r="F93" s="26">
        <f>$L$58/F91</f>
        <v>76.065999999999988</v>
      </c>
      <c r="G93" s="110"/>
      <c r="H93" s="26">
        <f>$L$58/H91</f>
        <v>69.150909090909082</v>
      </c>
      <c r="I93" s="110"/>
      <c r="J93" s="67"/>
      <c r="K93" s="110"/>
      <c r="L93" s="67"/>
      <c r="M93" s="23"/>
    </row>
    <row r="94" spans="1:26" s="44" customFormat="1" ht="4.5" customHeight="1" x14ac:dyDescent="0.3">
      <c r="A94" s="15"/>
      <c r="B94" s="110"/>
      <c r="C94" s="110"/>
      <c r="D94" s="110"/>
      <c r="E94" s="110"/>
      <c r="F94" s="25"/>
      <c r="G94" s="110"/>
      <c r="H94" s="110"/>
      <c r="I94" s="110"/>
      <c r="J94" s="67"/>
      <c r="K94" s="110"/>
      <c r="L94" s="67"/>
      <c r="M94" s="23"/>
    </row>
    <row r="95" spans="1:26" s="44" customFormat="1" x14ac:dyDescent="0.3">
      <c r="A95" s="15"/>
      <c r="B95" s="110" t="s">
        <v>1</v>
      </c>
      <c r="C95" s="110"/>
      <c r="D95" s="26">
        <f>$L$73/D91</f>
        <v>63.029629629629618</v>
      </c>
      <c r="E95" s="110"/>
      <c r="F95" s="26">
        <f>$L$73/F91</f>
        <v>56.726666666666659</v>
      </c>
      <c r="G95" s="110"/>
      <c r="H95" s="26">
        <f>$L$73/H91</f>
        <v>51.569696969696956</v>
      </c>
      <c r="I95" s="110"/>
      <c r="J95" s="67"/>
      <c r="K95" s="110"/>
      <c r="L95" s="67"/>
      <c r="M95" s="23"/>
    </row>
    <row r="96" spans="1:26" s="44" customFormat="1" ht="3.75" customHeight="1" x14ac:dyDescent="0.3">
      <c r="A96" s="15"/>
      <c r="B96" s="110"/>
      <c r="C96" s="110"/>
      <c r="D96" s="110"/>
      <c r="E96" s="110"/>
      <c r="F96" s="25"/>
      <c r="G96" s="110"/>
      <c r="H96" s="110"/>
      <c r="I96" s="110"/>
      <c r="J96" s="67"/>
      <c r="K96" s="110"/>
      <c r="L96" s="67"/>
      <c r="M96" s="23"/>
    </row>
    <row r="97" spans="1:13" s="44" customFormat="1" x14ac:dyDescent="0.3">
      <c r="A97" s="15"/>
      <c r="B97" s="110" t="s">
        <v>0</v>
      </c>
      <c r="C97" s="110"/>
      <c r="D97" s="26">
        <f>$L$76/D91</f>
        <v>147.54740740740738</v>
      </c>
      <c r="E97" s="110"/>
      <c r="F97" s="26">
        <f>$L$76/F91</f>
        <v>132.79266666666663</v>
      </c>
      <c r="G97" s="110"/>
      <c r="H97" s="26">
        <f>$L$76/H91</f>
        <v>120.72060606060603</v>
      </c>
      <c r="I97" s="110"/>
      <c r="J97" s="67"/>
      <c r="K97" s="110"/>
      <c r="L97" s="67"/>
      <c r="M97" s="23"/>
    </row>
    <row r="98" spans="1:13" s="44" customFormat="1" ht="5.25" customHeight="1" x14ac:dyDescent="0.3">
      <c r="A98" s="15"/>
      <c r="B98" s="110"/>
      <c r="C98" s="110"/>
      <c r="D98" s="110"/>
      <c r="E98" s="110"/>
      <c r="F98" s="25"/>
      <c r="G98" s="110"/>
      <c r="H98" s="110"/>
      <c r="I98" s="110"/>
      <c r="J98" s="67"/>
      <c r="K98" s="110"/>
      <c r="L98" s="67"/>
      <c r="M98" s="23"/>
    </row>
    <row r="99" spans="1:13" s="44" customFormat="1" x14ac:dyDescent="0.3">
      <c r="A99" s="15"/>
      <c r="B99" s="110"/>
      <c r="C99" s="110"/>
      <c r="D99" s="110"/>
      <c r="E99" s="110"/>
      <c r="F99" s="25"/>
      <c r="G99" s="110"/>
      <c r="H99" s="110"/>
      <c r="I99" s="110"/>
      <c r="J99" s="67"/>
      <c r="K99" s="110"/>
      <c r="L99" s="67"/>
      <c r="M99" s="23"/>
    </row>
    <row r="100" spans="1:13" s="44" customFormat="1" x14ac:dyDescent="0.3">
      <c r="A100" s="15"/>
      <c r="B100" s="110"/>
      <c r="C100" s="110"/>
      <c r="D100" s="16"/>
      <c r="E100" s="16"/>
      <c r="F100" s="36" t="s">
        <v>4</v>
      </c>
      <c r="G100" s="16"/>
      <c r="H100" s="16"/>
      <c r="I100" s="110"/>
      <c r="J100" s="67"/>
      <c r="K100" s="110"/>
      <c r="L100" s="67"/>
      <c r="M100" s="23"/>
    </row>
    <row r="101" spans="1:13" s="44" customFormat="1" x14ac:dyDescent="0.3">
      <c r="A101" s="15"/>
      <c r="B101" s="24" t="s">
        <v>3</v>
      </c>
      <c r="C101" s="110"/>
      <c r="D101" s="20">
        <f>F101*(1-D89)</f>
        <v>144</v>
      </c>
      <c r="E101" s="16"/>
      <c r="F101" s="53">
        <f>H7</f>
        <v>160</v>
      </c>
      <c r="G101" s="16"/>
      <c r="H101" s="20">
        <f>F101*(1+H89)</f>
        <v>176</v>
      </c>
      <c r="I101" s="110"/>
      <c r="J101" s="67"/>
      <c r="K101" s="110"/>
      <c r="L101" s="67"/>
      <c r="M101" s="23"/>
    </row>
    <row r="102" spans="1:13" s="44" customFormat="1" ht="4.5" customHeight="1" x14ac:dyDescent="0.3">
      <c r="A102" s="15"/>
      <c r="B102" s="110"/>
      <c r="C102" s="110"/>
      <c r="D102" s="110"/>
      <c r="E102" s="110"/>
      <c r="F102" s="25"/>
      <c r="G102" s="110"/>
      <c r="H102" s="110"/>
      <c r="I102" s="110"/>
      <c r="J102" s="67"/>
      <c r="K102" s="110"/>
      <c r="L102" s="67"/>
      <c r="M102" s="23"/>
    </row>
    <row r="103" spans="1:13" s="44" customFormat="1" x14ac:dyDescent="0.3">
      <c r="A103" s="15"/>
      <c r="B103" s="110" t="s">
        <v>2</v>
      </c>
      <c r="C103" s="110"/>
      <c r="D103" s="27">
        <f>$L$58/D101</f>
        <v>3.1694166666666663</v>
      </c>
      <c r="E103" s="110"/>
      <c r="F103" s="27">
        <f>$L$58/F101</f>
        <v>2.8524749999999996</v>
      </c>
      <c r="G103" s="110"/>
      <c r="H103" s="27">
        <f>$L$58/H101</f>
        <v>2.5931590909090905</v>
      </c>
      <c r="I103" s="110"/>
      <c r="J103" s="67"/>
      <c r="K103" s="110"/>
      <c r="L103" s="67"/>
      <c r="M103" s="23"/>
    </row>
    <row r="104" spans="1:13" s="44" customFormat="1" ht="3" customHeight="1" x14ac:dyDescent="0.3">
      <c r="A104" s="15"/>
      <c r="B104" s="110"/>
      <c r="C104" s="110"/>
      <c r="D104" s="110"/>
      <c r="E104" s="110"/>
      <c r="F104" s="25"/>
      <c r="G104" s="110"/>
      <c r="H104" s="110"/>
      <c r="I104" s="110"/>
      <c r="J104" s="67"/>
      <c r="K104" s="110"/>
      <c r="L104" s="67"/>
      <c r="M104" s="23"/>
    </row>
    <row r="105" spans="1:13" s="44" customFormat="1" x14ac:dyDescent="0.3">
      <c r="A105" s="15"/>
      <c r="B105" s="110" t="s">
        <v>1</v>
      </c>
      <c r="C105" s="110"/>
      <c r="D105" s="27">
        <f>$L$73/D101</f>
        <v>2.3636111111111107</v>
      </c>
      <c r="E105" s="110"/>
      <c r="F105" s="27">
        <f>$L$73/F101</f>
        <v>2.1272499999999996</v>
      </c>
      <c r="G105" s="110"/>
      <c r="H105" s="27">
        <f>$L$73/H101</f>
        <v>1.9338636363636361</v>
      </c>
      <c r="I105" s="110"/>
      <c r="J105" s="67"/>
      <c r="K105" s="110"/>
      <c r="L105" s="67"/>
      <c r="M105" s="23"/>
    </row>
    <row r="106" spans="1:13" s="44" customFormat="1" ht="3.75" customHeight="1" x14ac:dyDescent="0.3">
      <c r="A106" s="15"/>
      <c r="B106" s="110"/>
      <c r="C106" s="110"/>
      <c r="D106" s="110"/>
      <c r="E106" s="110"/>
      <c r="F106" s="25"/>
      <c r="G106" s="110"/>
      <c r="H106" s="110"/>
      <c r="I106" s="110"/>
      <c r="J106" s="67"/>
      <c r="K106" s="110"/>
      <c r="L106" s="67"/>
      <c r="M106" s="23"/>
    </row>
    <row r="107" spans="1:13" s="44" customFormat="1" x14ac:dyDescent="0.3">
      <c r="A107" s="15"/>
      <c r="B107" s="110" t="s">
        <v>0</v>
      </c>
      <c r="C107" s="110"/>
      <c r="D107" s="27">
        <f>$L$76/D101</f>
        <v>5.533027777777777</v>
      </c>
      <c r="E107" s="110"/>
      <c r="F107" s="27">
        <f>$L$76/F101</f>
        <v>4.9797249999999993</v>
      </c>
      <c r="G107" s="110"/>
      <c r="H107" s="27">
        <f>$L$76/H101</f>
        <v>4.5270227272727261</v>
      </c>
      <c r="I107" s="110"/>
      <c r="J107" s="67"/>
      <c r="K107" s="110"/>
      <c r="L107" s="67"/>
      <c r="M107" s="23"/>
    </row>
    <row r="108" spans="1:13" s="44" customFormat="1" ht="5.25" customHeight="1" thickBot="1" x14ac:dyDescent="0.35">
      <c r="A108" s="19"/>
      <c r="B108" s="14"/>
      <c r="C108" s="14"/>
      <c r="D108" s="14"/>
      <c r="E108" s="14"/>
      <c r="F108" s="47"/>
      <c r="G108" s="14"/>
      <c r="H108" s="14"/>
      <c r="I108" s="14"/>
      <c r="J108" s="68"/>
      <c r="K108" s="14"/>
      <c r="L108" s="68"/>
      <c r="M108" s="48"/>
    </row>
    <row r="109" spans="1:13" s="44" customFormat="1" x14ac:dyDescent="0.3">
      <c r="F109" s="46"/>
      <c r="J109" s="69"/>
      <c r="L109" s="69"/>
    </row>
    <row r="110" spans="1:13" s="44" customFormat="1" x14ac:dyDescent="0.3">
      <c r="F110" s="46"/>
      <c r="J110" s="69"/>
      <c r="L110" s="69"/>
    </row>
    <row r="111" spans="1:13" s="44" customFormat="1" x14ac:dyDescent="0.3">
      <c r="F111" s="46"/>
      <c r="J111" s="69"/>
      <c r="L111" s="69"/>
    </row>
    <row r="112" spans="1:13" s="44" customFormat="1" x14ac:dyDescent="0.3">
      <c r="F112" s="46"/>
      <c r="J112" s="69"/>
      <c r="L112" s="69"/>
    </row>
    <row r="113" spans="6:12" s="44" customFormat="1" x14ac:dyDescent="0.3">
      <c r="F113" s="46"/>
      <c r="J113" s="69"/>
      <c r="L113" s="69"/>
    </row>
    <row r="114" spans="6:12" s="44" customFormat="1" x14ac:dyDescent="0.3">
      <c r="F114" s="46"/>
      <c r="J114" s="69"/>
      <c r="L114" s="69"/>
    </row>
    <row r="115" spans="6:12" s="44" customFormat="1" x14ac:dyDescent="0.3">
      <c r="F115" s="46"/>
      <c r="J115" s="69"/>
      <c r="L115" s="69"/>
    </row>
    <row r="116" spans="6:12" s="44" customFormat="1" x14ac:dyDescent="0.3">
      <c r="F116" s="46"/>
      <c r="J116" s="69"/>
      <c r="L116" s="69"/>
    </row>
    <row r="117" spans="6:12" s="44" customFormat="1" x14ac:dyDescent="0.3">
      <c r="F117" s="46"/>
      <c r="J117" s="69"/>
      <c r="L117" s="69"/>
    </row>
    <row r="118" spans="6:12" s="44" customFormat="1" x14ac:dyDescent="0.3">
      <c r="F118" s="46"/>
      <c r="J118" s="69"/>
      <c r="L118" s="69"/>
    </row>
    <row r="119" spans="6:12" s="44" customFormat="1" x14ac:dyDescent="0.3">
      <c r="F119" s="46"/>
      <c r="J119" s="69"/>
      <c r="L119" s="69"/>
    </row>
    <row r="120" spans="6:12" s="44" customFormat="1" x14ac:dyDescent="0.3">
      <c r="F120" s="46"/>
      <c r="J120" s="69"/>
      <c r="L120" s="69"/>
    </row>
    <row r="121" spans="6:12" s="44" customFormat="1" x14ac:dyDescent="0.3">
      <c r="F121" s="46"/>
      <c r="J121" s="69"/>
      <c r="L121" s="69"/>
    </row>
    <row r="122" spans="6:12" s="44" customFormat="1" x14ac:dyDescent="0.3">
      <c r="F122" s="46"/>
      <c r="J122" s="69"/>
      <c r="L122" s="69"/>
    </row>
    <row r="123" spans="6:12" s="44" customFormat="1" x14ac:dyDescent="0.3">
      <c r="F123" s="46"/>
      <c r="J123" s="69"/>
      <c r="L123" s="69"/>
    </row>
    <row r="124" spans="6:12" s="44" customFormat="1" x14ac:dyDescent="0.3">
      <c r="F124" s="46"/>
      <c r="J124" s="69"/>
      <c r="L124" s="69"/>
    </row>
    <row r="125" spans="6:12" s="44" customFormat="1" x14ac:dyDescent="0.3">
      <c r="F125" s="46"/>
      <c r="J125" s="69"/>
      <c r="L125" s="69"/>
    </row>
    <row r="126" spans="6:12" s="44" customFormat="1" x14ac:dyDescent="0.3">
      <c r="F126" s="46"/>
      <c r="J126" s="69"/>
      <c r="L126" s="69"/>
    </row>
    <row r="127" spans="6:12" s="44" customFormat="1" x14ac:dyDescent="0.3">
      <c r="F127" s="46"/>
      <c r="J127" s="69"/>
      <c r="L127" s="69"/>
    </row>
    <row r="128" spans="6:12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</sheetData>
  <sheetProtection selectLockedCells="1"/>
  <mergeCells count="21">
    <mergeCell ref="B66:D66"/>
    <mergeCell ref="E66:I66"/>
    <mergeCell ref="A1:H1"/>
    <mergeCell ref="B64:D64"/>
    <mergeCell ref="E64:I64"/>
    <mergeCell ref="B65:D65"/>
    <mergeCell ref="E65:I65"/>
    <mergeCell ref="B67:D67"/>
    <mergeCell ref="E67:I67"/>
    <mergeCell ref="B68:D68"/>
    <mergeCell ref="E68:I68"/>
    <mergeCell ref="B69:D69"/>
    <mergeCell ref="E69:I69"/>
    <mergeCell ref="B86:L86"/>
    <mergeCell ref="B70:D70"/>
    <mergeCell ref="B71:D71"/>
    <mergeCell ref="E71:I71"/>
    <mergeCell ref="B82:L82"/>
    <mergeCell ref="B83:L83"/>
    <mergeCell ref="B84:L84"/>
    <mergeCell ref="B85:L85"/>
  </mergeCells>
  <pageMargins left="1.1499999999999999" right="0.75" top="0.75" bottom="0.75" header="0.5" footer="0.5"/>
  <pageSetup scale="60" orientation="portrait" r:id="rId1"/>
  <headerFooter alignWithMargins="0"/>
  <ignoredErrors>
    <ignoredError sqref="J58:L63 J72:L77 K65:L65 K64 K67:L67 K66 K71 K68 K69:L69" evalError="1"/>
    <ignoredError sqref="J71 J64:J69" evalError="1" unlockedFormula="1"/>
    <ignoredError sqref="J7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</sheetPr>
  <dimension ref="A1:Z184"/>
  <sheetViews>
    <sheetView zoomScale="90" zoomScaleNormal="90" workbookViewId="0">
      <selection activeCell="B74" sqref="B74:L74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0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6" ht="37.5" customHeight="1" x14ac:dyDescent="0.3">
      <c r="A1" s="177" t="s">
        <v>176</v>
      </c>
      <c r="B1" s="178"/>
      <c r="C1" s="178"/>
      <c r="D1" s="178"/>
      <c r="E1" s="178"/>
      <c r="F1" s="178"/>
      <c r="G1" s="178"/>
      <c r="H1" s="178"/>
      <c r="I1" s="84"/>
      <c r="J1" s="82" t="s">
        <v>35</v>
      </c>
      <c r="K1" s="82"/>
      <c r="L1" s="85">
        <v>250</v>
      </c>
      <c r="M1" s="10"/>
    </row>
    <row r="2" spans="1:16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6" ht="22.5" customHeight="1" x14ac:dyDescent="0.3">
      <c r="A3" s="15"/>
      <c r="B3" s="16"/>
      <c r="C3" s="16"/>
      <c r="D3" s="34" t="s">
        <v>32</v>
      </c>
      <c r="E3" s="35"/>
      <c r="F3" s="36"/>
      <c r="G3" s="35"/>
      <c r="H3" s="34" t="s">
        <v>31</v>
      </c>
      <c r="I3" s="35"/>
      <c r="J3" s="56" t="s">
        <v>34</v>
      </c>
      <c r="K3" s="41"/>
      <c r="L3" s="56" t="s">
        <v>30</v>
      </c>
      <c r="M3" s="13"/>
    </row>
    <row r="4" spans="1:16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</row>
    <row r="5" spans="1:16" ht="7.5" customHeight="1" x14ac:dyDescent="0.3">
      <c r="A5" s="15"/>
      <c r="B5" s="18"/>
      <c r="C5" s="110"/>
      <c r="D5" s="110"/>
      <c r="E5" s="110"/>
      <c r="F5" s="25"/>
      <c r="G5" s="110"/>
      <c r="H5" s="110"/>
      <c r="I5" s="110"/>
      <c r="J5" s="58"/>
      <c r="K5" s="12"/>
      <c r="L5" s="58"/>
      <c r="M5" s="13"/>
    </row>
    <row r="6" spans="1:16" x14ac:dyDescent="0.3">
      <c r="A6" s="15"/>
      <c r="B6" s="21" t="s">
        <v>24</v>
      </c>
      <c r="C6" s="110"/>
      <c r="D6" s="110"/>
      <c r="E6" s="110"/>
      <c r="F6" s="25"/>
      <c r="G6" s="110"/>
      <c r="H6" s="110"/>
      <c r="I6" s="110"/>
      <c r="J6" s="58"/>
      <c r="K6" s="12"/>
      <c r="L6" s="58"/>
      <c r="M6" s="13"/>
    </row>
    <row r="7" spans="1:16" x14ac:dyDescent="0.3">
      <c r="A7" s="15"/>
      <c r="B7" s="109" t="s">
        <v>109</v>
      </c>
      <c r="C7" s="110"/>
      <c r="D7" s="96">
        <v>3.5</v>
      </c>
      <c r="E7" s="110"/>
      <c r="F7" s="2" t="s">
        <v>110</v>
      </c>
      <c r="G7" s="98"/>
      <c r="H7" s="96">
        <v>160</v>
      </c>
      <c r="I7" s="110"/>
      <c r="J7" s="79">
        <f>L7*$L$1</f>
        <v>140000</v>
      </c>
      <c r="K7" s="12"/>
      <c r="L7" s="54">
        <f>D7*H7</f>
        <v>560</v>
      </c>
      <c r="M7" s="13"/>
      <c r="N7" s="45"/>
    </row>
    <row r="8" spans="1:16" x14ac:dyDescent="0.3">
      <c r="A8" s="15"/>
      <c r="B8" s="109"/>
      <c r="C8" s="110"/>
      <c r="D8" s="100"/>
      <c r="E8" s="98"/>
      <c r="F8" s="99"/>
      <c r="G8" s="98"/>
      <c r="H8" s="100"/>
      <c r="I8" s="110"/>
      <c r="J8" s="79">
        <f>L8*$L$1</f>
        <v>0</v>
      </c>
      <c r="K8" s="12"/>
      <c r="L8" s="54">
        <f>D8*H8</f>
        <v>0</v>
      </c>
      <c r="M8" s="13"/>
      <c r="N8" s="45"/>
    </row>
    <row r="9" spans="1:16" x14ac:dyDescent="0.3">
      <c r="A9" s="15"/>
      <c r="B9" s="109"/>
      <c r="C9" s="110"/>
      <c r="D9" s="100"/>
      <c r="E9" s="98"/>
      <c r="F9" s="99"/>
      <c r="G9" s="98"/>
      <c r="H9" s="100"/>
      <c r="I9" s="110"/>
      <c r="J9" s="79">
        <f>L9*$L$1</f>
        <v>0</v>
      </c>
      <c r="K9" s="12"/>
      <c r="L9" s="54">
        <f>D9*H9</f>
        <v>0</v>
      </c>
      <c r="M9" s="13"/>
      <c r="N9" s="45"/>
    </row>
    <row r="10" spans="1:16" x14ac:dyDescent="0.3">
      <c r="A10" s="15"/>
      <c r="B10" s="51" t="s">
        <v>36</v>
      </c>
      <c r="C10" s="110"/>
      <c r="D10" s="101"/>
      <c r="E10" s="98"/>
      <c r="F10" s="102"/>
      <c r="G10" s="98"/>
      <c r="H10" s="101"/>
      <c r="I10" s="110"/>
      <c r="J10" s="71">
        <f>SUM(J7:J9)</f>
        <v>140000</v>
      </c>
      <c r="K10" s="43"/>
      <c r="L10" s="59">
        <f>SUM(L7:L9)</f>
        <v>560</v>
      </c>
      <c r="M10" s="13"/>
      <c r="N10" s="45"/>
    </row>
    <row r="11" spans="1:16" ht="7.5" customHeight="1" x14ac:dyDescent="0.3">
      <c r="A11" s="15"/>
      <c r="B11" s="110"/>
      <c r="C11" s="110"/>
      <c r="D11" s="103"/>
      <c r="E11" s="98"/>
      <c r="F11" s="104"/>
      <c r="G11" s="98"/>
      <c r="H11" s="103"/>
      <c r="I11" s="110"/>
      <c r="J11" s="58"/>
      <c r="K11" s="12"/>
      <c r="L11" s="54"/>
      <c r="M11" s="13"/>
      <c r="N11" s="45"/>
      <c r="P11" s="45"/>
    </row>
    <row r="12" spans="1:16" x14ac:dyDescent="0.3">
      <c r="A12" s="15"/>
      <c r="B12" s="21" t="s">
        <v>23</v>
      </c>
      <c r="C12" s="110"/>
      <c r="D12" s="103"/>
      <c r="E12" s="98"/>
      <c r="F12" s="104"/>
      <c r="G12" s="98"/>
      <c r="H12" s="103"/>
      <c r="I12" s="110"/>
      <c r="J12" s="58"/>
      <c r="K12" s="12"/>
      <c r="L12" s="54"/>
      <c r="M12" s="13"/>
    </row>
    <row r="13" spans="1:16" s="44" customFormat="1" ht="7.5" customHeight="1" x14ac:dyDescent="0.3">
      <c r="A13" s="15"/>
      <c r="B13" s="110"/>
      <c r="C13" s="110"/>
      <c r="D13" s="103"/>
      <c r="E13" s="98"/>
      <c r="F13" s="104"/>
      <c r="G13" s="98"/>
      <c r="H13" s="103"/>
      <c r="I13" s="110"/>
      <c r="J13" s="58"/>
      <c r="K13" s="12"/>
      <c r="L13" s="54"/>
      <c r="M13" s="13"/>
    </row>
    <row r="14" spans="1:16" s="44" customFormat="1" x14ac:dyDescent="0.3">
      <c r="A14" s="15"/>
      <c r="B14" s="16" t="s">
        <v>22</v>
      </c>
      <c r="C14" s="110"/>
      <c r="D14" s="103"/>
      <c r="E14" s="98"/>
      <c r="F14" s="104"/>
      <c r="G14" s="98"/>
      <c r="H14" s="103"/>
      <c r="I14" s="110"/>
      <c r="J14" s="76">
        <f t="shared" ref="J14:J17" si="0">L14*$L$1</f>
        <v>20250</v>
      </c>
      <c r="K14" s="43"/>
      <c r="L14" s="77">
        <f>L15</f>
        <v>81</v>
      </c>
      <c r="M14" s="13"/>
    </row>
    <row r="15" spans="1:16" s="44" customFormat="1" x14ac:dyDescent="0.3">
      <c r="A15" s="15"/>
      <c r="B15" s="109" t="s">
        <v>120</v>
      </c>
      <c r="C15" s="110"/>
      <c r="D15" s="88">
        <v>18</v>
      </c>
      <c r="E15" s="110"/>
      <c r="F15" s="2" t="s">
        <v>38</v>
      </c>
      <c r="G15" s="98"/>
      <c r="H15" s="96">
        <v>4.5</v>
      </c>
      <c r="I15" s="110"/>
      <c r="J15" s="79">
        <f t="shared" si="0"/>
        <v>20250</v>
      </c>
      <c r="K15" s="12"/>
      <c r="L15" s="60">
        <f>D15*H15</f>
        <v>81</v>
      </c>
      <c r="M15" s="13"/>
    </row>
    <row r="16" spans="1:16" s="44" customFormat="1" ht="7.5" customHeight="1" x14ac:dyDescent="0.3">
      <c r="A16" s="15"/>
      <c r="B16" s="32"/>
      <c r="C16" s="110"/>
      <c r="D16" s="89"/>
      <c r="E16" s="110"/>
      <c r="F16" s="33"/>
      <c r="G16" s="98"/>
      <c r="H16" s="89"/>
      <c r="I16" s="110"/>
      <c r="J16" s="79"/>
      <c r="K16" s="12"/>
      <c r="L16" s="60"/>
      <c r="M16" s="13"/>
    </row>
    <row r="17" spans="1:13" s="44" customFormat="1" x14ac:dyDescent="0.3">
      <c r="A17" s="15"/>
      <c r="B17" s="16" t="s">
        <v>21</v>
      </c>
      <c r="C17" s="110"/>
      <c r="D17" s="103"/>
      <c r="E17" s="98"/>
      <c r="F17" s="104"/>
      <c r="G17" s="98"/>
      <c r="H17" s="103"/>
      <c r="I17" s="110"/>
      <c r="J17" s="76">
        <f t="shared" si="0"/>
        <v>12049.999999999998</v>
      </c>
      <c r="K17" s="116"/>
      <c r="L17" s="77">
        <f>SUM(L18:L23)</f>
        <v>48.199999999999996</v>
      </c>
      <c r="M17" s="13"/>
    </row>
    <row r="18" spans="1:13" s="44" customFormat="1" x14ac:dyDescent="0.3">
      <c r="A18" s="15"/>
      <c r="B18" s="109" t="s">
        <v>40</v>
      </c>
      <c r="C18" s="110"/>
      <c r="D18" s="88">
        <v>78</v>
      </c>
      <c r="E18" s="110"/>
      <c r="F18" s="2" t="s">
        <v>38</v>
      </c>
      <c r="G18" s="110"/>
      <c r="H18" s="96">
        <v>0.41</v>
      </c>
      <c r="I18" s="110"/>
      <c r="J18" s="79">
        <f t="shared" ref="J18:J54" si="1">L18*$L$1</f>
        <v>7994.9999999999991</v>
      </c>
      <c r="K18" s="12"/>
      <c r="L18" s="60">
        <f t="shared" ref="L18:L23" si="2">D18*H18</f>
        <v>31.979999999999997</v>
      </c>
      <c r="M18" s="13"/>
    </row>
    <row r="19" spans="1:13" s="44" customFormat="1" x14ac:dyDescent="0.3">
      <c r="A19" s="15"/>
      <c r="B19" s="109" t="s">
        <v>90</v>
      </c>
      <c r="C19" s="110"/>
      <c r="D19" s="88">
        <v>20</v>
      </c>
      <c r="E19" s="110"/>
      <c r="F19" s="2" t="s">
        <v>38</v>
      </c>
      <c r="G19" s="110"/>
      <c r="H19" s="96">
        <v>0.31</v>
      </c>
      <c r="I19" s="110"/>
      <c r="J19" s="79">
        <f t="shared" si="1"/>
        <v>1550</v>
      </c>
      <c r="K19" s="12"/>
      <c r="L19" s="61">
        <f t="shared" si="2"/>
        <v>6.2</v>
      </c>
      <c r="M19" s="13"/>
    </row>
    <row r="20" spans="1:13" s="44" customFormat="1" x14ac:dyDescent="0.3">
      <c r="A20" s="15"/>
      <c r="B20" s="109" t="s">
        <v>60</v>
      </c>
      <c r="C20" s="110"/>
      <c r="D20" s="88">
        <v>15</v>
      </c>
      <c r="E20" s="110"/>
      <c r="F20" s="2" t="s">
        <v>38</v>
      </c>
      <c r="G20" s="110"/>
      <c r="H20" s="96">
        <v>0.22</v>
      </c>
      <c r="I20" s="110"/>
      <c r="J20" s="79">
        <f t="shared" si="1"/>
        <v>825</v>
      </c>
      <c r="K20" s="12"/>
      <c r="L20" s="61">
        <f t="shared" si="2"/>
        <v>3.3</v>
      </c>
      <c r="M20" s="13"/>
    </row>
    <row r="21" spans="1:13" s="44" customFormat="1" x14ac:dyDescent="0.3">
      <c r="A21" s="15"/>
      <c r="B21" s="109" t="s">
        <v>39</v>
      </c>
      <c r="C21" s="110"/>
      <c r="D21" s="88">
        <v>16</v>
      </c>
      <c r="E21" s="110"/>
      <c r="F21" s="2" t="s">
        <v>38</v>
      </c>
      <c r="G21" s="110"/>
      <c r="H21" s="88">
        <v>0.42</v>
      </c>
      <c r="I21" s="110"/>
      <c r="J21" s="79">
        <f t="shared" si="1"/>
        <v>1680</v>
      </c>
      <c r="K21" s="12"/>
      <c r="L21" s="61">
        <f t="shared" si="2"/>
        <v>6.72</v>
      </c>
      <c r="M21" s="13"/>
    </row>
    <row r="22" spans="1:13" s="44" customFormat="1" x14ac:dyDescent="0.3">
      <c r="A22" s="15"/>
      <c r="B22" s="109"/>
      <c r="C22" s="110"/>
      <c r="D22" s="88"/>
      <c r="E22" s="110"/>
      <c r="F22" s="2"/>
      <c r="G22" s="110"/>
      <c r="H22" s="88"/>
      <c r="I22" s="110"/>
      <c r="J22" s="79">
        <f t="shared" si="1"/>
        <v>0</v>
      </c>
      <c r="K22" s="12"/>
      <c r="L22" s="61">
        <f t="shared" si="2"/>
        <v>0</v>
      </c>
      <c r="M22" s="13"/>
    </row>
    <row r="23" spans="1:13" s="44" customFormat="1" x14ac:dyDescent="0.3">
      <c r="A23" s="15"/>
      <c r="B23" s="109"/>
      <c r="C23" s="110"/>
      <c r="D23" s="88"/>
      <c r="E23" s="110"/>
      <c r="F23" s="2"/>
      <c r="G23" s="110"/>
      <c r="H23" s="88"/>
      <c r="I23" s="110"/>
      <c r="J23" s="79">
        <f t="shared" si="1"/>
        <v>0</v>
      </c>
      <c r="K23" s="12"/>
      <c r="L23" s="61">
        <f t="shared" si="2"/>
        <v>0</v>
      </c>
      <c r="M23" s="13"/>
    </row>
    <row r="24" spans="1:13" s="44" customFormat="1" ht="7.5" customHeight="1" x14ac:dyDescent="0.3">
      <c r="A24" s="15"/>
      <c r="B24" s="110"/>
      <c r="C24" s="110"/>
      <c r="D24" s="90"/>
      <c r="E24" s="110"/>
      <c r="F24" s="25"/>
      <c r="G24" s="110"/>
      <c r="H24" s="90"/>
      <c r="I24" s="110"/>
      <c r="J24" s="58"/>
      <c r="K24" s="12"/>
      <c r="L24" s="62"/>
      <c r="M24" s="13"/>
    </row>
    <row r="25" spans="1:13" s="44" customFormat="1" x14ac:dyDescent="0.3">
      <c r="A25" s="15"/>
      <c r="B25" s="16" t="s">
        <v>77</v>
      </c>
      <c r="C25" s="110"/>
      <c r="D25" s="103"/>
      <c r="E25" s="98"/>
      <c r="F25" s="104"/>
      <c r="G25" s="98"/>
      <c r="H25" s="103"/>
      <c r="I25" s="110"/>
      <c r="J25" s="76">
        <f t="shared" si="1"/>
        <v>32087.5</v>
      </c>
      <c r="K25" s="43"/>
      <c r="L25" s="78">
        <f>SUM(L26:L30)</f>
        <v>128.35</v>
      </c>
      <c r="M25" s="13"/>
    </row>
    <row r="26" spans="1:13" s="44" customFormat="1" x14ac:dyDescent="0.3">
      <c r="A26" s="15"/>
      <c r="B26" s="109" t="s">
        <v>67</v>
      </c>
      <c r="C26" s="110"/>
      <c r="D26" s="88">
        <v>1</v>
      </c>
      <c r="E26" s="110"/>
      <c r="F26" s="2" t="s">
        <v>42</v>
      </c>
      <c r="G26" s="98"/>
      <c r="H26" s="96">
        <v>7.35</v>
      </c>
      <c r="I26" s="110"/>
      <c r="J26" s="79">
        <f t="shared" si="1"/>
        <v>1837.5</v>
      </c>
      <c r="K26" s="12"/>
      <c r="L26" s="61">
        <f>D26*H26</f>
        <v>7.35</v>
      </c>
      <c r="M26" s="13"/>
    </row>
    <row r="27" spans="1:13" s="44" customFormat="1" x14ac:dyDescent="0.3">
      <c r="A27" s="15"/>
      <c r="B27" s="109" t="s">
        <v>115</v>
      </c>
      <c r="C27" s="110"/>
      <c r="D27" s="88">
        <v>2</v>
      </c>
      <c r="E27" s="110"/>
      <c r="F27" s="2" t="s">
        <v>42</v>
      </c>
      <c r="G27" s="110"/>
      <c r="H27" s="88">
        <v>19</v>
      </c>
      <c r="I27" s="110"/>
      <c r="J27" s="79">
        <f t="shared" si="1"/>
        <v>9500</v>
      </c>
      <c r="K27" s="12"/>
      <c r="L27" s="61">
        <f>D27*H27</f>
        <v>38</v>
      </c>
      <c r="M27" s="13"/>
    </row>
    <row r="28" spans="1:13" s="44" customFormat="1" x14ac:dyDescent="0.3">
      <c r="A28" s="15"/>
      <c r="B28" s="109" t="s">
        <v>116</v>
      </c>
      <c r="C28" s="110"/>
      <c r="D28" s="88">
        <v>2</v>
      </c>
      <c r="E28" s="110"/>
      <c r="F28" s="2" t="s">
        <v>42</v>
      </c>
      <c r="G28" s="110"/>
      <c r="H28" s="88">
        <v>6.5</v>
      </c>
      <c r="I28" s="110"/>
      <c r="J28" s="79">
        <f t="shared" si="1"/>
        <v>3250</v>
      </c>
      <c r="K28" s="12"/>
      <c r="L28" s="61">
        <f>D28*H28</f>
        <v>13</v>
      </c>
      <c r="M28" s="13"/>
    </row>
    <row r="29" spans="1:13" s="44" customFormat="1" x14ac:dyDescent="0.3">
      <c r="A29" s="15"/>
      <c r="B29" s="109" t="s">
        <v>117</v>
      </c>
      <c r="C29" s="110"/>
      <c r="D29" s="88">
        <v>3.5</v>
      </c>
      <c r="E29" s="110"/>
      <c r="F29" s="2" t="s">
        <v>110</v>
      </c>
      <c r="G29" s="110"/>
      <c r="H29" s="88">
        <v>15.5</v>
      </c>
      <c r="I29" s="110"/>
      <c r="J29" s="79">
        <f t="shared" si="1"/>
        <v>13562.5</v>
      </c>
      <c r="K29" s="12"/>
      <c r="L29" s="61">
        <f>D29*H29</f>
        <v>54.25</v>
      </c>
      <c r="M29" s="13"/>
    </row>
    <row r="30" spans="1:13" s="44" customFormat="1" x14ac:dyDescent="0.3">
      <c r="A30" s="15"/>
      <c r="B30" s="109" t="s">
        <v>118</v>
      </c>
      <c r="C30" s="110"/>
      <c r="D30" s="88">
        <v>3.5</v>
      </c>
      <c r="E30" s="110"/>
      <c r="F30" s="2" t="s">
        <v>110</v>
      </c>
      <c r="G30" s="110"/>
      <c r="H30" s="88">
        <v>4.5</v>
      </c>
      <c r="I30" s="110"/>
      <c r="J30" s="79">
        <f t="shared" si="1"/>
        <v>3937.5</v>
      </c>
      <c r="K30" s="12"/>
      <c r="L30" s="61">
        <f>D30*H30</f>
        <v>15.75</v>
      </c>
      <c r="M30" s="13"/>
    </row>
    <row r="31" spans="1:13" s="44" customFormat="1" ht="7.5" customHeight="1" x14ac:dyDescent="0.3">
      <c r="A31" s="15"/>
      <c r="B31" s="110"/>
      <c r="C31" s="110"/>
      <c r="D31" s="103"/>
      <c r="E31" s="98"/>
      <c r="F31" s="104"/>
      <c r="G31" s="98"/>
      <c r="H31" s="103"/>
      <c r="I31" s="110"/>
      <c r="J31" s="58"/>
      <c r="K31" s="12"/>
      <c r="L31" s="62"/>
      <c r="M31" s="13"/>
    </row>
    <row r="32" spans="1:13" s="44" customFormat="1" x14ac:dyDescent="0.3">
      <c r="A32" s="15"/>
      <c r="B32" s="16" t="s">
        <v>92</v>
      </c>
      <c r="C32" s="110"/>
      <c r="D32" s="103"/>
      <c r="E32" s="98"/>
      <c r="F32" s="104"/>
      <c r="G32" s="98"/>
      <c r="H32" s="103"/>
      <c r="I32" s="110"/>
      <c r="J32" s="76">
        <f t="shared" ref="J32:J35" si="3">L32*$L$1</f>
        <v>20250</v>
      </c>
      <c r="K32" s="78"/>
      <c r="L32" s="78">
        <f>SUM(L33:L35)</f>
        <v>81</v>
      </c>
      <c r="M32" s="13"/>
    </row>
    <row r="33" spans="1:13" s="44" customFormat="1" x14ac:dyDescent="0.3">
      <c r="A33" s="15"/>
      <c r="B33" s="109" t="s">
        <v>93</v>
      </c>
      <c r="C33" s="110"/>
      <c r="D33" s="88">
        <v>25</v>
      </c>
      <c r="E33" s="110"/>
      <c r="F33" s="2" t="s">
        <v>96</v>
      </c>
      <c r="G33" s="98"/>
      <c r="H33" s="96">
        <v>1.93</v>
      </c>
      <c r="I33" s="110"/>
      <c r="J33" s="79">
        <f t="shared" si="3"/>
        <v>12062.5</v>
      </c>
      <c r="K33" s="12"/>
      <c r="L33" s="61">
        <f>D33*H33</f>
        <v>48.25</v>
      </c>
      <c r="M33" s="13"/>
    </row>
    <row r="34" spans="1:13" s="44" customFormat="1" x14ac:dyDescent="0.3">
      <c r="A34" s="15"/>
      <c r="B34" s="109" t="s">
        <v>94</v>
      </c>
      <c r="C34" s="110"/>
      <c r="D34" s="88">
        <v>1</v>
      </c>
      <c r="E34" s="110"/>
      <c r="F34" s="2" t="s">
        <v>97</v>
      </c>
      <c r="G34" s="98"/>
      <c r="H34" s="96">
        <v>19</v>
      </c>
      <c r="I34" s="110"/>
      <c r="J34" s="79">
        <f t="shared" si="3"/>
        <v>4750</v>
      </c>
      <c r="K34" s="12"/>
      <c r="L34" s="61">
        <f>D34*H34</f>
        <v>19</v>
      </c>
      <c r="M34" s="13"/>
    </row>
    <row r="35" spans="1:13" s="44" customFormat="1" x14ac:dyDescent="0.3">
      <c r="A35" s="15"/>
      <c r="B35" s="109" t="s">
        <v>95</v>
      </c>
      <c r="C35" s="110"/>
      <c r="D35" s="88">
        <v>25</v>
      </c>
      <c r="E35" s="110"/>
      <c r="F35" s="2" t="s">
        <v>96</v>
      </c>
      <c r="G35" s="98"/>
      <c r="H35" s="96">
        <v>0.55000000000000004</v>
      </c>
      <c r="I35" s="110"/>
      <c r="J35" s="79">
        <f t="shared" si="3"/>
        <v>3437.5000000000005</v>
      </c>
      <c r="K35" s="12"/>
      <c r="L35" s="61">
        <f>D35*H35</f>
        <v>13.750000000000002</v>
      </c>
      <c r="M35" s="13"/>
    </row>
    <row r="36" spans="1:13" s="44" customFormat="1" ht="7.5" customHeight="1" x14ac:dyDescent="0.3">
      <c r="A36" s="15"/>
      <c r="B36" s="110"/>
      <c r="C36" s="110"/>
      <c r="D36" s="103"/>
      <c r="E36" s="98"/>
      <c r="F36" s="104"/>
      <c r="G36" s="98"/>
      <c r="H36" s="103"/>
      <c r="I36" s="110"/>
      <c r="J36" s="58"/>
      <c r="K36" s="12"/>
      <c r="L36" s="62"/>
      <c r="M36" s="13"/>
    </row>
    <row r="37" spans="1:13" s="44" customFormat="1" x14ac:dyDescent="0.3">
      <c r="A37" s="15"/>
      <c r="B37" s="16" t="s">
        <v>20</v>
      </c>
      <c r="C37" s="110"/>
      <c r="D37" s="103"/>
      <c r="E37" s="98"/>
      <c r="F37" s="104"/>
      <c r="G37" s="98"/>
      <c r="H37" s="103"/>
      <c r="I37" s="110"/>
      <c r="J37" s="76">
        <f t="shared" si="1"/>
        <v>6246.5</v>
      </c>
      <c r="K37" s="43"/>
      <c r="L37" s="78">
        <f>SUM(L38:L42)</f>
        <v>24.986000000000001</v>
      </c>
      <c r="M37" s="13"/>
    </row>
    <row r="38" spans="1:13" s="44" customFormat="1" x14ac:dyDescent="0.3">
      <c r="A38" s="15"/>
      <c r="B38" s="109" t="s">
        <v>43</v>
      </c>
      <c r="C38" s="110"/>
      <c r="D38" s="88">
        <v>1.68</v>
      </c>
      <c r="E38" s="110"/>
      <c r="F38" s="2" t="s">
        <v>48</v>
      </c>
      <c r="G38" s="98"/>
      <c r="H38" s="96">
        <v>3.15</v>
      </c>
      <c r="I38" s="110"/>
      <c r="J38" s="79">
        <f t="shared" si="1"/>
        <v>1323</v>
      </c>
      <c r="K38" s="12"/>
      <c r="L38" s="61">
        <f>D38*H38</f>
        <v>5.2919999999999998</v>
      </c>
      <c r="M38" s="13"/>
    </row>
    <row r="39" spans="1:13" s="44" customFormat="1" x14ac:dyDescent="0.3">
      <c r="A39" s="15"/>
      <c r="B39" s="109" t="s">
        <v>44</v>
      </c>
      <c r="C39" s="110"/>
      <c r="D39" s="88">
        <v>3.3</v>
      </c>
      <c r="E39" s="110"/>
      <c r="F39" s="2" t="s">
        <v>48</v>
      </c>
      <c r="G39" s="98"/>
      <c r="H39" s="96">
        <v>2.9</v>
      </c>
      <c r="I39" s="110"/>
      <c r="J39" s="79">
        <f t="shared" si="1"/>
        <v>2392.4999999999995</v>
      </c>
      <c r="K39" s="12"/>
      <c r="L39" s="61">
        <f>D39*H39</f>
        <v>9.5699999999999985</v>
      </c>
      <c r="M39" s="13"/>
    </row>
    <row r="40" spans="1:13" s="44" customFormat="1" x14ac:dyDescent="0.3">
      <c r="A40" s="15"/>
      <c r="B40" s="109" t="s">
        <v>45</v>
      </c>
      <c r="C40" s="110"/>
      <c r="D40" s="88">
        <v>0.06</v>
      </c>
      <c r="E40" s="110"/>
      <c r="F40" s="2" t="s">
        <v>48</v>
      </c>
      <c r="G40" s="98"/>
      <c r="H40" s="96">
        <v>3.4</v>
      </c>
      <c r="I40" s="110"/>
      <c r="J40" s="79">
        <f t="shared" si="1"/>
        <v>51</v>
      </c>
      <c r="K40" s="12"/>
      <c r="L40" s="61">
        <f>D40*H40</f>
        <v>0.20399999999999999</v>
      </c>
      <c r="M40" s="13"/>
    </row>
    <row r="41" spans="1:13" s="44" customFormat="1" x14ac:dyDescent="0.3">
      <c r="A41" s="15"/>
      <c r="B41" s="109" t="s">
        <v>46</v>
      </c>
      <c r="C41" s="110"/>
      <c r="D41" s="88">
        <v>1</v>
      </c>
      <c r="E41" s="110"/>
      <c r="F41" s="2" t="s">
        <v>49</v>
      </c>
      <c r="G41" s="98"/>
      <c r="H41" s="96">
        <v>2.2599999999999998</v>
      </c>
      <c r="I41" s="110"/>
      <c r="J41" s="79">
        <f>L41*$L$1</f>
        <v>565</v>
      </c>
      <c r="K41" s="12"/>
      <c r="L41" s="61">
        <f>D41*H41</f>
        <v>2.2599999999999998</v>
      </c>
      <c r="M41" s="13"/>
    </row>
    <row r="42" spans="1:13" s="44" customFormat="1" x14ac:dyDescent="0.3">
      <c r="A42" s="15"/>
      <c r="B42" s="109" t="s">
        <v>47</v>
      </c>
      <c r="C42" s="110"/>
      <c r="D42" s="88">
        <v>1</v>
      </c>
      <c r="E42" s="110"/>
      <c r="F42" s="2" t="s">
        <v>49</v>
      </c>
      <c r="G42" s="98"/>
      <c r="H42" s="96">
        <v>7.66</v>
      </c>
      <c r="I42" s="110"/>
      <c r="J42" s="79">
        <f t="shared" si="1"/>
        <v>1915</v>
      </c>
      <c r="K42" s="12"/>
      <c r="L42" s="61">
        <f>D42*H42</f>
        <v>7.66</v>
      </c>
      <c r="M42" s="13"/>
    </row>
    <row r="43" spans="1:13" s="44" customFormat="1" ht="7.5" customHeight="1" x14ac:dyDescent="0.3">
      <c r="A43" s="15"/>
      <c r="B43" s="32"/>
      <c r="C43" s="110"/>
      <c r="D43" s="101"/>
      <c r="E43" s="98"/>
      <c r="F43" s="102"/>
      <c r="G43" s="98"/>
      <c r="H43" s="101"/>
      <c r="I43" s="110"/>
      <c r="J43" s="58"/>
      <c r="K43" s="12"/>
      <c r="L43" s="62"/>
      <c r="M43" s="13"/>
    </row>
    <row r="44" spans="1:13" s="44" customFormat="1" x14ac:dyDescent="0.3">
      <c r="A44" s="15"/>
      <c r="B44" s="16" t="s">
        <v>19</v>
      </c>
      <c r="C44" s="110"/>
      <c r="D44" s="103"/>
      <c r="E44" s="98"/>
      <c r="F44" s="104"/>
      <c r="G44" s="98"/>
      <c r="H44" s="103"/>
      <c r="I44" s="110"/>
      <c r="J44" s="76">
        <f t="shared" si="1"/>
        <v>13021.875000000002</v>
      </c>
      <c r="K44" s="43"/>
      <c r="L44" s="78">
        <f>SUM(L45:L47)</f>
        <v>52.087500000000006</v>
      </c>
      <c r="M44" s="13"/>
    </row>
    <row r="45" spans="1:13" s="44" customFormat="1" x14ac:dyDescent="0.3">
      <c r="A45" s="15"/>
      <c r="B45" s="109" t="s">
        <v>50</v>
      </c>
      <c r="C45" s="110"/>
      <c r="D45" s="88">
        <v>1.08</v>
      </c>
      <c r="E45" s="110"/>
      <c r="F45" s="2" t="s">
        <v>51</v>
      </c>
      <c r="G45" s="110"/>
      <c r="H45" s="96">
        <v>22.5</v>
      </c>
      <c r="I45" s="110"/>
      <c r="J45" s="79">
        <f t="shared" si="1"/>
        <v>6075</v>
      </c>
      <c r="K45" s="12"/>
      <c r="L45" s="61">
        <f>D45*H45</f>
        <v>24.3</v>
      </c>
      <c r="M45" s="13"/>
    </row>
    <row r="46" spans="1:13" s="44" customFormat="1" x14ac:dyDescent="0.3">
      <c r="A46" s="15"/>
      <c r="B46" s="109" t="s">
        <v>91</v>
      </c>
      <c r="C46" s="110"/>
      <c r="D46" s="88">
        <v>1.04</v>
      </c>
      <c r="E46" s="110"/>
      <c r="F46" s="2" t="s">
        <v>51</v>
      </c>
      <c r="G46" s="110"/>
      <c r="H46" s="96">
        <v>22.5</v>
      </c>
      <c r="I46" s="110"/>
      <c r="J46" s="79">
        <f t="shared" si="1"/>
        <v>5850.0000000000009</v>
      </c>
      <c r="K46" s="12"/>
      <c r="L46" s="61">
        <f>D46*H46</f>
        <v>23.400000000000002</v>
      </c>
      <c r="M46" s="13"/>
    </row>
    <row r="47" spans="1:13" s="44" customFormat="1" x14ac:dyDescent="0.3">
      <c r="A47" s="15"/>
      <c r="B47" s="109" t="s">
        <v>66</v>
      </c>
      <c r="C47" s="110"/>
      <c r="D47" s="88">
        <v>0.25</v>
      </c>
      <c r="E47" s="110"/>
      <c r="F47" s="2" t="s">
        <v>51</v>
      </c>
      <c r="G47" s="110"/>
      <c r="H47" s="88">
        <v>17.55</v>
      </c>
      <c r="I47" s="110"/>
      <c r="J47" s="79">
        <f t="shared" si="1"/>
        <v>1096.875</v>
      </c>
      <c r="K47" s="12"/>
      <c r="L47" s="61">
        <f>D47*H47</f>
        <v>4.3875000000000002</v>
      </c>
      <c r="M47" s="13"/>
    </row>
    <row r="48" spans="1:13" s="44" customFormat="1" ht="7.5" customHeight="1" x14ac:dyDescent="0.3">
      <c r="A48" s="15"/>
      <c r="B48" s="32"/>
      <c r="C48" s="110"/>
      <c r="D48" s="101"/>
      <c r="E48" s="98"/>
      <c r="F48" s="102"/>
      <c r="G48" s="98"/>
      <c r="H48" s="101"/>
      <c r="I48" s="110"/>
      <c r="J48" s="58"/>
      <c r="K48" s="12"/>
      <c r="L48" s="62"/>
      <c r="M48" s="13"/>
    </row>
    <row r="49" spans="1:15" s="44" customFormat="1" x14ac:dyDescent="0.3">
      <c r="A49" s="15"/>
      <c r="B49" s="86" t="s">
        <v>74</v>
      </c>
      <c r="C49" s="87"/>
      <c r="D49" s="97">
        <v>7.0000000000000007E-2</v>
      </c>
      <c r="E49" s="110"/>
      <c r="F49" s="25"/>
      <c r="G49" s="110"/>
      <c r="H49" s="110"/>
      <c r="I49" s="110"/>
      <c r="J49" s="94">
        <f t="shared" si="1"/>
        <v>3360</v>
      </c>
      <c r="K49" s="12"/>
      <c r="L49" s="92">
        <v>13.44</v>
      </c>
      <c r="M49" s="13"/>
      <c r="O49" s="95"/>
    </row>
    <row r="50" spans="1:15" s="44" customFormat="1" ht="7.5" customHeight="1" x14ac:dyDescent="0.3">
      <c r="A50" s="15"/>
      <c r="B50" s="110"/>
      <c r="C50" s="110"/>
      <c r="D50" s="110"/>
      <c r="E50" s="110"/>
      <c r="F50" s="25"/>
      <c r="G50" s="110"/>
      <c r="H50" s="110"/>
      <c r="I50" s="110"/>
      <c r="J50" s="58"/>
      <c r="K50" s="12"/>
      <c r="L50" s="62"/>
      <c r="M50" s="13"/>
    </row>
    <row r="51" spans="1:15" s="44" customFormat="1" x14ac:dyDescent="0.3">
      <c r="A51" s="15"/>
      <c r="B51" s="16" t="s">
        <v>17</v>
      </c>
      <c r="C51" s="110"/>
      <c r="D51" s="110"/>
      <c r="E51" s="110"/>
      <c r="F51" s="25"/>
      <c r="G51" s="110"/>
      <c r="H51" s="110"/>
      <c r="I51" s="110"/>
      <c r="J51" s="73">
        <f t="shared" si="1"/>
        <v>107265.87500000001</v>
      </c>
      <c r="K51" s="43"/>
      <c r="L51" s="63">
        <f>L49+L44+L37+L32+L25+L17+L14</f>
        <v>429.06350000000003</v>
      </c>
      <c r="M51" s="13"/>
    </row>
    <row r="52" spans="1:15" s="44" customFormat="1" x14ac:dyDescent="0.3">
      <c r="A52" s="15"/>
      <c r="B52" s="16" t="s">
        <v>16</v>
      </c>
      <c r="C52" s="110"/>
      <c r="D52" s="110"/>
      <c r="E52" s="110"/>
      <c r="F52" s="25"/>
      <c r="G52" s="110"/>
      <c r="H52" s="110"/>
      <c r="I52" s="110"/>
      <c r="J52" s="73">
        <f t="shared" si="1"/>
        <v>30647.392857142859</v>
      </c>
      <c r="K52" s="43"/>
      <c r="L52" s="64">
        <f>L51/D7</f>
        <v>122.58957142857143</v>
      </c>
      <c r="M52" s="13"/>
    </row>
    <row r="53" spans="1:15" s="44" customFormat="1" ht="7.5" customHeight="1" x14ac:dyDescent="0.3">
      <c r="A53" s="15"/>
      <c r="B53" s="110"/>
      <c r="C53" s="110"/>
      <c r="D53" s="110"/>
      <c r="E53" s="110"/>
      <c r="F53" s="25"/>
      <c r="G53" s="110"/>
      <c r="H53" s="110"/>
      <c r="I53" s="110"/>
      <c r="J53" s="72"/>
      <c r="K53" s="12"/>
      <c r="L53" s="62"/>
      <c r="M53" s="13"/>
    </row>
    <row r="54" spans="1:15" s="44" customFormat="1" ht="18" thickBot="1" x14ac:dyDescent="0.35">
      <c r="A54" s="15"/>
      <c r="B54" s="16" t="s">
        <v>59</v>
      </c>
      <c r="C54" s="16"/>
      <c r="D54" s="16"/>
      <c r="E54" s="16"/>
      <c r="F54" s="36"/>
      <c r="G54" s="16"/>
      <c r="H54" s="16"/>
      <c r="I54" s="16"/>
      <c r="J54" s="74">
        <f t="shared" si="1"/>
        <v>32734.124999999993</v>
      </c>
      <c r="K54" s="43"/>
      <c r="L54" s="65">
        <f>L10-L51</f>
        <v>130.93649999999997</v>
      </c>
      <c r="M54" s="13"/>
    </row>
    <row r="55" spans="1:15" s="44" customFormat="1" ht="7.5" customHeight="1" thickTop="1" x14ac:dyDescent="0.3">
      <c r="A55" s="15"/>
      <c r="B55" s="110"/>
      <c r="C55" s="110"/>
      <c r="D55" s="110"/>
      <c r="E55" s="110"/>
      <c r="F55" s="25"/>
      <c r="G55" s="110"/>
      <c r="H55" s="110"/>
      <c r="I55" s="110"/>
      <c r="J55" s="58"/>
      <c r="K55" s="12"/>
      <c r="L55" s="62"/>
      <c r="M55" s="13"/>
    </row>
    <row r="56" spans="1:15" s="44" customFormat="1" x14ac:dyDescent="0.3">
      <c r="A56" s="15"/>
      <c r="B56" s="21" t="s">
        <v>15</v>
      </c>
      <c r="C56" s="110"/>
      <c r="D56" s="110"/>
      <c r="E56" s="110"/>
      <c r="F56" s="25"/>
      <c r="G56" s="110"/>
      <c r="H56" s="110"/>
      <c r="I56" s="110"/>
      <c r="J56" s="58"/>
      <c r="K56" s="12"/>
      <c r="L56" s="66"/>
      <c r="M56" s="13"/>
    </row>
    <row r="57" spans="1:15" s="44" customFormat="1" ht="18" customHeight="1" x14ac:dyDescent="0.3">
      <c r="A57" s="15"/>
      <c r="B57" s="172" t="s">
        <v>52</v>
      </c>
      <c r="C57" s="172"/>
      <c r="D57" s="172"/>
      <c r="E57" s="173"/>
      <c r="F57" s="173"/>
      <c r="G57" s="173"/>
      <c r="H57" s="173"/>
      <c r="I57" s="173"/>
      <c r="J57" s="93">
        <f>L57*$L$1</f>
        <v>2500</v>
      </c>
      <c r="K57" s="12"/>
      <c r="L57" s="91">
        <v>10</v>
      </c>
      <c r="M57" s="13"/>
    </row>
    <row r="58" spans="1:15" s="44" customFormat="1" ht="18" customHeight="1" x14ac:dyDescent="0.3">
      <c r="A58" s="15"/>
      <c r="B58" s="176" t="s">
        <v>53</v>
      </c>
      <c r="C58" s="176"/>
      <c r="D58" s="176"/>
      <c r="E58" s="173"/>
      <c r="F58" s="173"/>
      <c r="G58" s="173"/>
      <c r="H58" s="173"/>
      <c r="I58" s="173"/>
      <c r="J58" s="93">
        <f t="shared" ref="J58:J63" si="4">L58*$L$1</f>
        <v>52500</v>
      </c>
      <c r="K58" s="12"/>
      <c r="L58" s="91">
        <v>210</v>
      </c>
      <c r="M58" s="13"/>
    </row>
    <row r="59" spans="1:15" s="44" customFormat="1" ht="18" customHeight="1" x14ac:dyDescent="0.3">
      <c r="A59" s="15"/>
      <c r="B59" s="176" t="s">
        <v>54</v>
      </c>
      <c r="C59" s="176"/>
      <c r="D59" s="176"/>
      <c r="E59" s="173"/>
      <c r="F59" s="173"/>
      <c r="G59" s="173"/>
      <c r="H59" s="173"/>
      <c r="I59" s="173"/>
      <c r="J59" s="93">
        <f t="shared" si="4"/>
        <v>8500</v>
      </c>
      <c r="K59" s="12"/>
      <c r="L59" s="91">
        <v>34</v>
      </c>
      <c r="M59" s="13"/>
    </row>
    <row r="60" spans="1:15" s="44" customFormat="1" ht="18" customHeight="1" x14ac:dyDescent="0.3">
      <c r="A60" s="15"/>
      <c r="B60" s="172" t="s">
        <v>55</v>
      </c>
      <c r="C60" s="172"/>
      <c r="D60" s="172"/>
      <c r="E60" s="173"/>
      <c r="F60" s="173"/>
      <c r="G60" s="173"/>
      <c r="H60" s="173"/>
      <c r="I60" s="173"/>
      <c r="J60" s="93">
        <f t="shared" si="4"/>
        <v>0</v>
      </c>
      <c r="K60" s="12"/>
      <c r="L60" s="105"/>
      <c r="M60" s="13"/>
    </row>
    <row r="61" spans="1:15" s="44" customFormat="1" ht="18" customHeight="1" x14ac:dyDescent="0.3">
      <c r="A61" s="15"/>
      <c r="B61" s="172" t="s">
        <v>56</v>
      </c>
      <c r="C61" s="172"/>
      <c r="D61" s="172"/>
      <c r="E61" s="173"/>
      <c r="F61" s="173"/>
      <c r="G61" s="173"/>
      <c r="H61" s="173"/>
      <c r="I61" s="173"/>
      <c r="J61" s="93">
        <f t="shared" si="4"/>
        <v>195</v>
      </c>
      <c r="K61" s="12"/>
      <c r="L61" s="91">
        <v>0.78</v>
      </c>
      <c r="M61" s="13"/>
    </row>
    <row r="62" spans="1:15" s="44" customFormat="1" ht="18" customHeight="1" x14ac:dyDescent="0.3">
      <c r="A62" s="15"/>
      <c r="B62" s="172" t="s">
        <v>57</v>
      </c>
      <c r="C62" s="172"/>
      <c r="D62" s="172"/>
      <c r="E62" s="173"/>
      <c r="F62" s="173"/>
      <c r="G62" s="173"/>
      <c r="H62" s="173"/>
      <c r="I62" s="173"/>
      <c r="J62" s="93">
        <f t="shared" si="4"/>
        <v>0</v>
      </c>
      <c r="K62" s="12"/>
      <c r="L62" s="91"/>
      <c r="M62" s="13"/>
    </row>
    <row r="63" spans="1:15" s="44" customFormat="1" ht="18" customHeight="1" x14ac:dyDescent="0.3">
      <c r="A63" s="15"/>
      <c r="B63" s="172" t="s">
        <v>61</v>
      </c>
      <c r="C63" s="172"/>
      <c r="D63" s="172"/>
      <c r="E63" s="173"/>
      <c r="F63" s="173"/>
      <c r="G63" s="173"/>
      <c r="H63" s="173"/>
      <c r="I63" s="173"/>
      <c r="J63" s="93">
        <f t="shared" si="4"/>
        <v>7567.5</v>
      </c>
      <c r="K63" s="12"/>
      <c r="L63" s="91">
        <v>30.27</v>
      </c>
      <c r="M63" s="13"/>
    </row>
    <row r="64" spans="1:15" s="44" customFormat="1" ht="7.5" customHeight="1" x14ac:dyDescent="0.3">
      <c r="A64" s="15"/>
      <c r="B64" s="110"/>
      <c r="C64" s="110"/>
      <c r="D64" s="110"/>
      <c r="E64" s="110"/>
      <c r="F64" s="25"/>
      <c r="G64" s="110"/>
      <c r="H64" s="110"/>
      <c r="I64" s="110"/>
      <c r="J64" s="58"/>
      <c r="K64" s="12"/>
      <c r="L64" s="62"/>
      <c r="M64" s="13"/>
    </row>
    <row r="65" spans="1:26" s="44" customFormat="1" x14ac:dyDescent="0.3">
      <c r="A65" s="15"/>
      <c r="B65" s="16" t="s">
        <v>14</v>
      </c>
      <c r="C65" s="110"/>
      <c r="D65" s="110"/>
      <c r="E65" s="110"/>
      <c r="F65" s="25"/>
      <c r="G65" s="110"/>
      <c r="H65" s="110"/>
      <c r="I65" s="110"/>
      <c r="J65" s="73">
        <f t="shared" ref="J65:J71" si="5">L65*$L$1</f>
        <v>71262.5</v>
      </c>
      <c r="K65" s="43"/>
      <c r="L65" s="63">
        <f>SUM(L56:L63)</f>
        <v>285.05</v>
      </c>
      <c r="M65" s="13"/>
    </row>
    <row r="66" spans="1:26" s="44" customFormat="1" x14ac:dyDescent="0.3">
      <c r="A66" s="15"/>
      <c r="B66" s="16" t="s">
        <v>13</v>
      </c>
      <c r="C66" s="110"/>
      <c r="D66" s="110"/>
      <c r="E66" s="110"/>
      <c r="F66" s="25"/>
      <c r="G66" s="110"/>
      <c r="H66" s="110"/>
      <c r="I66" s="110"/>
      <c r="J66" s="73">
        <f t="shared" si="5"/>
        <v>20360.714285714286</v>
      </c>
      <c r="K66" s="43"/>
      <c r="L66" s="64">
        <f>L65/D7</f>
        <v>81.44285714285715</v>
      </c>
      <c r="M66" s="13"/>
    </row>
    <row r="67" spans="1:26" s="44" customFormat="1" x14ac:dyDescent="0.3">
      <c r="A67" s="15"/>
      <c r="B67" s="110"/>
      <c r="C67" s="110"/>
      <c r="D67" s="110"/>
      <c r="E67" s="110"/>
      <c r="F67" s="25"/>
      <c r="G67" s="110"/>
      <c r="H67" s="110"/>
      <c r="I67" s="110"/>
      <c r="J67" s="58"/>
      <c r="K67" s="12"/>
      <c r="L67" s="62"/>
      <c r="M67" s="13"/>
    </row>
    <row r="68" spans="1:26" s="44" customFormat="1" x14ac:dyDescent="0.3">
      <c r="A68" s="15"/>
      <c r="B68" s="16" t="s">
        <v>12</v>
      </c>
      <c r="C68" s="110"/>
      <c r="D68" s="110"/>
      <c r="E68" s="110"/>
      <c r="F68" s="25"/>
      <c r="G68" s="110"/>
      <c r="H68" s="110"/>
      <c r="I68" s="110"/>
      <c r="J68" s="73">
        <f t="shared" si="5"/>
        <v>178528.375</v>
      </c>
      <c r="K68" s="43"/>
      <c r="L68" s="63">
        <f>L51+L65</f>
        <v>714.11350000000004</v>
      </c>
      <c r="M68" s="13"/>
    </row>
    <row r="69" spans="1:26" s="44" customFormat="1" x14ac:dyDescent="0.3">
      <c r="A69" s="15"/>
      <c r="B69" s="16" t="s">
        <v>11</v>
      </c>
      <c r="C69" s="110"/>
      <c r="D69" s="110"/>
      <c r="E69" s="110"/>
      <c r="F69" s="25"/>
      <c r="G69" s="110"/>
      <c r="H69" s="110"/>
      <c r="I69" s="110"/>
      <c r="J69" s="73">
        <f t="shared" si="5"/>
        <v>51008.107142857152</v>
      </c>
      <c r="K69" s="43"/>
      <c r="L69" s="64">
        <f>L68/D7</f>
        <v>204.0324285714286</v>
      </c>
      <c r="M69" s="13"/>
    </row>
    <row r="70" spans="1:26" s="44" customFormat="1" x14ac:dyDescent="0.3">
      <c r="A70" s="15"/>
      <c r="B70" s="110"/>
      <c r="C70" s="110"/>
      <c r="D70" s="110"/>
      <c r="E70" s="110"/>
      <c r="F70" s="25"/>
      <c r="G70" s="110"/>
      <c r="H70" s="110"/>
      <c r="I70" s="110"/>
      <c r="J70" s="72"/>
      <c r="K70" s="12"/>
      <c r="L70" s="62"/>
      <c r="M70" s="13"/>
    </row>
    <row r="71" spans="1:26" s="44" customFormat="1" ht="18" thickBot="1" x14ac:dyDescent="0.35">
      <c r="A71" s="15"/>
      <c r="B71" s="16" t="s">
        <v>10</v>
      </c>
      <c r="C71" s="16"/>
      <c r="D71" s="16"/>
      <c r="E71" s="16"/>
      <c r="F71" s="36"/>
      <c r="G71" s="16"/>
      <c r="H71" s="16"/>
      <c r="I71" s="16"/>
      <c r="J71" s="74">
        <f t="shared" si="5"/>
        <v>-38528.375000000015</v>
      </c>
      <c r="K71" s="43"/>
      <c r="L71" s="65">
        <f>L10-L68</f>
        <v>-154.11350000000004</v>
      </c>
      <c r="M71" s="13"/>
    </row>
    <row r="72" spans="1:26" s="44" customFormat="1" ht="18" thickTop="1" x14ac:dyDescent="0.3">
      <c r="A72" s="15"/>
      <c r="B72" s="110"/>
      <c r="C72" s="110"/>
      <c r="D72" s="110"/>
      <c r="E72" s="110"/>
      <c r="F72" s="25"/>
      <c r="G72" s="110"/>
      <c r="H72" s="110"/>
      <c r="I72" s="110"/>
      <c r="J72" s="58"/>
      <c r="K72" s="12"/>
      <c r="L72" s="58"/>
      <c r="M72" s="13"/>
    </row>
    <row r="73" spans="1:26" x14ac:dyDescent="0.3">
      <c r="A73" s="15"/>
      <c r="B73" s="110" t="s">
        <v>9</v>
      </c>
      <c r="C73" s="110"/>
      <c r="D73" s="110"/>
      <c r="E73" s="110"/>
      <c r="F73" s="25"/>
      <c r="G73" s="110"/>
      <c r="H73" s="110"/>
      <c r="I73" s="110"/>
      <c r="J73" s="67"/>
      <c r="K73" s="110"/>
      <c r="L73" s="67"/>
      <c r="M73" s="23"/>
    </row>
    <row r="74" spans="1:26" s="3" customFormat="1" x14ac:dyDescent="0.3">
      <c r="A74" s="29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28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s="3" customFormat="1" x14ac:dyDescent="0.3">
      <c r="A75" s="29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28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s="3" customFormat="1" x14ac:dyDescent="0.3">
      <c r="A76" s="29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28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s="3" customFormat="1" x14ac:dyDescent="0.3">
      <c r="A77" s="29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28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s="3" customFormat="1" x14ac:dyDescent="0.3">
      <c r="A78" s="29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28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x14ac:dyDescent="0.3">
      <c r="A79" s="15"/>
      <c r="B79" s="110"/>
      <c r="C79" s="110"/>
      <c r="D79" s="110"/>
      <c r="E79" s="110"/>
      <c r="F79" s="25"/>
      <c r="G79" s="110"/>
      <c r="H79" s="110"/>
      <c r="I79" s="110"/>
      <c r="J79" s="67"/>
      <c r="K79" s="110"/>
      <c r="L79" s="67"/>
      <c r="M79" s="23"/>
    </row>
    <row r="80" spans="1:26" x14ac:dyDescent="0.3">
      <c r="A80" s="15"/>
      <c r="B80" s="21" t="s">
        <v>8</v>
      </c>
      <c r="C80" s="110"/>
      <c r="D80" s="22" t="s">
        <v>7</v>
      </c>
      <c r="E80" s="110"/>
      <c r="F80" s="25" t="s">
        <v>6</v>
      </c>
      <c r="G80" s="110"/>
      <c r="H80" s="22" t="s">
        <v>5</v>
      </c>
      <c r="I80" s="110"/>
      <c r="J80" s="67"/>
      <c r="K80" s="110"/>
      <c r="L80" s="67"/>
      <c r="M80" s="23"/>
    </row>
    <row r="81" spans="1:13" x14ac:dyDescent="0.3">
      <c r="A81" s="15"/>
      <c r="B81" s="110"/>
      <c r="C81" s="110"/>
      <c r="D81" s="9">
        <v>0.1</v>
      </c>
      <c r="E81" s="110"/>
      <c r="F81" s="25"/>
      <c r="G81" s="110"/>
      <c r="H81" s="9">
        <v>0.1</v>
      </c>
      <c r="I81" s="110"/>
      <c r="J81" s="67"/>
      <c r="K81" s="110"/>
      <c r="L81" s="67"/>
      <c r="M81" s="23"/>
    </row>
    <row r="82" spans="1:13" s="44" customFormat="1" x14ac:dyDescent="0.3">
      <c r="A82" s="15"/>
      <c r="B82" s="110"/>
      <c r="C82" s="110"/>
      <c r="D82" s="52"/>
      <c r="E82" s="16"/>
      <c r="F82" s="35" t="s">
        <v>3</v>
      </c>
      <c r="G82" s="16"/>
      <c r="H82" s="52"/>
      <c r="I82" s="110"/>
      <c r="J82" s="67"/>
      <c r="K82" s="110"/>
      <c r="L82" s="67"/>
      <c r="M82" s="23"/>
    </row>
    <row r="83" spans="1:13" s="44" customFormat="1" x14ac:dyDescent="0.3">
      <c r="A83" s="15"/>
      <c r="B83" s="24" t="s">
        <v>4</v>
      </c>
      <c r="C83" s="110"/>
      <c r="D83" s="52">
        <f>F83*(1-D81)</f>
        <v>3.15</v>
      </c>
      <c r="E83" s="16"/>
      <c r="F83" s="36">
        <f>D7</f>
        <v>3.5</v>
      </c>
      <c r="G83" s="16"/>
      <c r="H83" s="35">
        <f>F83*(1+H81)</f>
        <v>3.8500000000000005</v>
      </c>
      <c r="I83" s="110"/>
      <c r="J83" s="67"/>
      <c r="K83" s="110"/>
      <c r="L83" s="67"/>
      <c r="M83" s="23"/>
    </row>
    <row r="84" spans="1:13" s="44" customFormat="1" ht="4.5" customHeight="1" x14ac:dyDescent="0.3">
      <c r="A84" s="15"/>
      <c r="B84" s="110"/>
      <c r="C84" s="110"/>
      <c r="D84" s="110"/>
      <c r="E84" s="110"/>
      <c r="F84" s="25"/>
      <c r="G84" s="110"/>
      <c r="H84" s="110"/>
      <c r="I84" s="110"/>
      <c r="J84" s="67"/>
      <c r="K84" s="110"/>
      <c r="L84" s="67"/>
      <c r="M84" s="23"/>
    </row>
    <row r="85" spans="1:13" s="44" customFormat="1" x14ac:dyDescent="0.3">
      <c r="A85" s="15"/>
      <c r="B85" s="110" t="s">
        <v>2</v>
      </c>
      <c r="C85" s="110"/>
      <c r="D85" s="26">
        <f>$L$51/D83</f>
        <v>136.21063492063493</v>
      </c>
      <c r="E85" s="110"/>
      <c r="F85" s="26">
        <f>$L$51/F83</f>
        <v>122.58957142857143</v>
      </c>
      <c r="G85" s="110"/>
      <c r="H85" s="26">
        <f>$L$51/H83</f>
        <v>111.44506493506493</v>
      </c>
      <c r="I85" s="110"/>
      <c r="J85" s="67"/>
      <c r="K85" s="110"/>
      <c r="L85" s="67"/>
      <c r="M85" s="23"/>
    </row>
    <row r="86" spans="1:13" s="44" customFormat="1" ht="4.5" customHeight="1" x14ac:dyDescent="0.3">
      <c r="A86" s="15"/>
      <c r="B86" s="110"/>
      <c r="C86" s="110"/>
      <c r="D86" s="110"/>
      <c r="E86" s="110"/>
      <c r="F86" s="25"/>
      <c r="G86" s="110"/>
      <c r="H86" s="110"/>
      <c r="I86" s="110"/>
      <c r="J86" s="67"/>
      <c r="K86" s="110"/>
      <c r="L86" s="67"/>
      <c r="M86" s="23"/>
    </row>
    <row r="87" spans="1:13" s="44" customFormat="1" x14ac:dyDescent="0.3">
      <c r="A87" s="15"/>
      <c r="B87" s="110" t="s">
        <v>1</v>
      </c>
      <c r="C87" s="110"/>
      <c r="D87" s="26">
        <f>$L$65/D83</f>
        <v>90.492063492063494</v>
      </c>
      <c r="E87" s="110"/>
      <c r="F87" s="26">
        <f>$L$65/F83</f>
        <v>81.44285714285715</v>
      </c>
      <c r="G87" s="110"/>
      <c r="H87" s="26">
        <f>$L$65/H83</f>
        <v>74.038961038961034</v>
      </c>
      <c r="I87" s="110"/>
      <c r="J87" s="67"/>
      <c r="K87" s="110"/>
      <c r="L87" s="67"/>
      <c r="M87" s="23"/>
    </row>
    <row r="88" spans="1:13" s="44" customFormat="1" ht="3.75" customHeight="1" x14ac:dyDescent="0.3">
      <c r="A88" s="15"/>
      <c r="B88" s="110"/>
      <c r="C88" s="110"/>
      <c r="D88" s="110"/>
      <c r="E88" s="110"/>
      <c r="F88" s="25"/>
      <c r="G88" s="110"/>
      <c r="H88" s="110"/>
      <c r="I88" s="110"/>
      <c r="J88" s="67"/>
      <c r="K88" s="110"/>
      <c r="L88" s="67"/>
      <c r="M88" s="23"/>
    </row>
    <row r="89" spans="1:13" s="44" customFormat="1" x14ac:dyDescent="0.3">
      <c r="A89" s="15"/>
      <c r="B89" s="110" t="s">
        <v>0</v>
      </c>
      <c r="C89" s="110"/>
      <c r="D89" s="26">
        <f>$L$68/D83</f>
        <v>226.70269841269842</v>
      </c>
      <c r="E89" s="110"/>
      <c r="F89" s="26">
        <f>$L$68/F83</f>
        <v>204.0324285714286</v>
      </c>
      <c r="G89" s="110"/>
      <c r="H89" s="26">
        <f>$L$68/H83</f>
        <v>185.48402597402597</v>
      </c>
      <c r="I89" s="110"/>
      <c r="J89" s="67"/>
      <c r="K89" s="110"/>
      <c r="L89" s="67"/>
      <c r="M89" s="23"/>
    </row>
    <row r="90" spans="1:13" s="44" customFormat="1" ht="5.25" customHeight="1" x14ac:dyDescent="0.3">
      <c r="A90" s="15"/>
      <c r="B90" s="110"/>
      <c r="C90" s="110"/>
      <c r="D90" s="110"/>
      <c r="E90" s="110"/>
      <c r="F90" s="25"/>
      <c r="G90" s="110"/>
      <c r="H90" s="110"/>
      <c r="I90" s="110"/>
      <c r="J90" s="67"/>
      <c r="K90" s="110"/>
      <c r="L90" s="67"/>
      <c r="M90" s="23"/>
    </row>
    <row r="91" spans="1:13" s="44" customFormat="1" x14ac:dyDescent="0.3">
      <c r="A91" s="15"/>
      <c r="B91" s="110"/>
      <c r="C91" s="110"/>
      <c r="D91" s="110"/>
      <c r="E91" s="110"/>
      <c r="F91" s="25"/>
      <c r="G91" s="110"/>
      <c r="H91" s="110"/>
      <c r="I91" s="110"/>
      <c r="J91" s="67"/>
      <c r="K91" s="110"/>
      <c r="L91" s="67"/>
      <c r="M91" s="23"/>
    </row>
    <row r="92" spans="1:13" s="44" customFormat="1" x14ac:dyDescent="0.3">
      <c r="A92" s="15"/>
      <c r="B92" s="110"/>
      <c r="C92" s="110"/>
      <c r="D92" s="16"/>
      <c r="E92" s="16"/>
      <c r="F92" s="36" t="s">
        <v>4</v>
      </c>
      <c r="G92" s="16"/>
      <c r="H92" s="16"/>
      <c r="I92" s="110"/>
      <c r="J92" s="67"/>
      <c r="K92" s="110"/>
      <c r="L92" s="67"/>
      <c r="M92" s="23"/>
    </row>
    <row r="93" spans="1:13" s="44" customFormat="1" x14ac:dyDescent="0.3">
      <c r="A93" s="15"/>
      <c r="B93" s="24" t="s">
        <v>3</v>
      </c>
      <c r="C93" s="110"/>
      <c r="D93" s="20">
        <f>F93*(1-D81)</f>
        <v>144</v>
      </c>
      <c r="E93" s="16"/>
      <c r="F93" s="53">
        <f>H7</f>
        <v>160</v>
      </c>
      <c r="G93" s="16"/>
      <c r="H93" s="20">
        <f>F93*(1+H81)</f>
        <v>176</v>
      </c>
      <c r="I93" s="110"/>
      <c r="J93" s="67"/>
      <c r="K93" s="110"/>
      <c r="L93" s="67"/>
      <c r="M93" s="23"/>
    </row>
    <row r="94" spans="1:13" s="44" customFormat="1" ht="4.5" customHeight="1" x14ac:dyDescent="0.3">
      <c r="A94" s="15"/>
      <c r="B94" s="110"/>
      <c r="C94" s="110"/>
      <c r="D94" s="110"/>
      <c r="E94" s="110"/>
      <c r="F94" s="25"/>
      <c r="G94" s="110"/>
      <c r="H94" s="110"/>
      <c r="I94" s="110"/>
      <c r="J94" s="67"/>
      <c r="K94" s="110"/>
      <c r="L94" s="67"/>
      <c r="M94" s="23"/>
    </row>
    <row r="95" spans="1:13" s="44" customFormat="1" x14ac:dyDescent="0.3">
      <c r="A95" s="15"/>
      <c r="B95" s="110" t="s">
        <v>2</v>
      </c>
      <c r="C95" s="110"/>
      <c r="D95" s="27">
        <f>$L$51/D93</f>
        <v>2.979607638888889</v>
      </c>
      <c r="E95" s="110"/>
      <c r="F95" s="27">
        <f>$L$51/F93</f>
        <v>2.6816468750000002</v>
      </c>
      <c r="G95" s="110"/>
      <c r="H95" s="27">
        <f>$L$51/H93</f>
        <v>2.4378607954545455</v>
      </c>
      <c r="I95" s="110"/>
      <c r="J95" s="67"/>
      <c r="K95" s="110"/>
      <c r="L95" s="67"/>
      <c r="M95" s="23"/>
    </row>
    <row r="96" spans="1:13" s="44" customFormat="1" ht="3" customHeight="1" x14ac:dyDescent="0.3">
      <c r="A96" s="15"/>
      <c r="B96" s="110"/>
      <c r="C96" s="110"/>
      <c r="D96" s="110"/>
      <c r="E96" s="110"/>
      <c r="F96" s="25"/>
      <c r="G96" s="110"/>
      <c r="H96" s="110"/>
      <c r="I96" s="110"/>
      <c r="J96" s="67"/>
      <c r="K96" s="110"/>
      <c r="L96" s="67"/>
      <c r="M96" s="23"/>
    </row>
    <row r="97" spans="1:13" s="44" customFormat="1" x14ac:dyDescent="0.3">
      <c r="A97" s="15"/>
      <c r="B97" s="110" t="s">
        <v>1</v>
      </c>
      <c r="C97" s="110"/>
      <c r="D97" s="27">
        <f>$L$65/D93</f>
        <v>1.979513888888889</v>
      </c>
      <c r="E97" s="110"/>
      <c r="F97" s="27">
        <f>$L$65/F93</f>
        <v>1.7815625000000002</v>
      </c>
      <c r="G97" s="110"/>
      <c r="H97" s="27">
        <f>$L$65/H93</f>
        <v>1.6196022727272728</v>
      </c>
      <c r="I97" s="110"/>
      <c r="J97" s="67"/>
      <c r="K97" s="110"/>
      <c r="L97" s="67"/>
      <c r="M97" s="23"/>
    </row>
    <row r="98" spans="1:13" s="44" customFormat="1" ht="3.75" customHeight="1" x14ac:dyDescent="0.3">
      <c r="A98" s="15"/>
      <c r="B98" s="110"/>
      <c r="C98" s="110"/>
      <c r="D98" s="110"/>
      <c r="E98" s="110"/>
      <c r="F98" s="25"/>
      <c r="G98" s="110"/>
      <c r="H98" s="110"/>
      <c r="I98" s="110"/>
      <c r="J98" s="67"/>
      <c r="K98" s="110"/>
      <c r="L98" s="67"/>
      <c r="M98" s="23"/>
    </row>
    <row r="99" spans="1:13" s="44" customFormat="1" x14ac:dyDescent="0.3">
      <c r="A99" s="15"/>
      <c r="B99" s="110" t="s">
        <v>0</v>
      </c>
      <c r="C99" s="110"/>
      <c r="D99" s="27">
        <f>$L$68/D93</f>
        <v>4.9591215277777785</v>
      </c>
      <c r="E99" s="110"/>
      <c r="F99" s="27">
        <f>$L$68/F93</f>
        <v>4.4632093749999999</v>
      </c>
      <c r="G99" s="110"/>
      <c r="H99" s="27">
        <f>$L$68/H93</f>
        <v>4.0574630681818187</v>
      </c>
      <c r="I99" s="110"/>
      <c r="J99" s="67"/>
      <c r="K99" s="110"/>
      <c r="L99" s="67"/>
      <c r="M99" s="23"/>
    </row>
    <row r="100" spans="1:13" s="44" customFormat="1" ht="5.25" customHeight="1" thickBot="1" x14ac:dyDescent="0.35">
      <c r="A100" s="19"/>
      <c r="B100" s="14"/>
      <c r="C100" s="14"/>
      <c r="D100" s="14"/>
      <c r="E100" s="14"/>
      <c r="F100" s="47"/>
      <c r="G100" s="14"/>
      <c r="H100" s="14"/>
      <c r="I100" s="14"/>
      <c r="J100" s="68"/>
      <c r="K100" s="14"/>
      <c r="L100" s="68"/>
      <c r="M100" s="48"/>
    </row>
    <row r="101" spans="1:13" s="44" customFormat="1" x14ac:dyDescent="0.3">
      <c r="F101" s="46"/>
      <c r="J101" s="69"/>
      <c r="L101" s="69"/>
    </row>
    <row r="102" spans="1:13" s="44" customFormat="1" x14ac:dyDescent="0.3">
      <c r="F102" s="46"/>
      <c r="J102" s="69"/>
      <c r="L102" s="69"/>
    </row>
    <row r="103" spans="1:13" s="44" customFormat="1" x14ac:dyDescent="0.3">
      <c r="F103" s="46"/>
      <c r="J103" s="69"/>
      <c r="L103" s="69"/>
    </row>
    <row r="104" spans="1:13" s="44" customFormat="1" x14ac:dyDescent="0.3">
      <c r="F104" s="46"/>
      <c r="J104" s="69"/>
      <c r="L104" s="69"/>
    </row>
    <row r="105" spans="1:13" s="44" customFormat="1" x14ac:dyDescent="0.3">
      <c r="F105" s="46"/>
      <c r="J105" s="69"/>
      <c r="L105" s="69"/>
    </row>
    <row r="106" spans="1:13" s="44" customFormat="1" x14ac:dyDescent="0.3">
      <c r="F106" s="46"/>
      <c r="J106" s="69"/>
      <c r="L106" s="69"/>
    </row>
    <row r="107" spans="1:13" s="44" customFormat="1" x14ac:dyDescent="0.3">
      <c r="F107" s="46"/>
      <c r="J107" s="69"/>
      <c r="L107" s="69"/>
    </row>
    <row r="108" spans="1:13" s="44" customFormat="1" x14ac:dyDescent="0.3">
      <c r="F108" s="46"/>
      <c r="J108" s="69"/>
      <c r="L108" s="69"/>
    </row>
    <row r="109" spans="1:13" s="44" customFormat="1" x14ac:dyDescent="0.3">
      <c r="F109" s="46"/>
      <c r="J109" s="69"/>
      <c r="L109" s="69"/>
    </row>
    <row r="110" spans="1:13" s="44" customFormat="1" x14ac:dyDescent="0.3">
      <c r="F110" s="46"/>
      <c r="J110" s="69"/>
      <c r="L110" s="69"/>
    </row>
    <row r="111" spans="1:13" s="44" customFormat="1" x14ac:dyDescent="0.3">
      <c r="F111" s="46"/>
      <c r="J111" s="69"/>
      <c r="L111" s="69"/>
    </row>
    <row r="112" spans="1:13" s="44" customFormat="1" x14ac:dyDescent="0.3">
      <c r="F112" s="46"/>
      <c r="J112" s="69"/>
      <c r="L112" s="69"/>
    </row>
    <row r="113" spans="6:12" s="44" customFormat="1" x14ac:dyDescent="0.3">
      <c r="F113" s="46"/>
      <c r="J113" s="69"/>
      <c r="L113" s="69"/>
    </row>
    <row r="114" spans="6:12" s="44" customFormat="1" x14ac:dyDescent="0.3">
      <c r="F114" s="46"/>
      <c r="J114" s="69"/>
      <c r="L114" s="69"/>
    </row>
    <row r="115" spans="6:12" s="44" customFormat="1" x14ac:dyDescent="0.3">
      <c r="F115" s="46"/>
      <c r="J115" s="69"/>
      <c r="L115" s="69"/>
    </row>
    <row r="116" spans="6:12" s="44" customFormat="1" x14ac:dyDescent="0.3">
      <c r="F116" s="46"/>
      <c r="J116" s="69"/>
      <c r="L116" s="69"/>
    </row>
    <row r="117" spans="6:12" s="44" customFormat="1" x14ac:dyDescent="0.3">
      <c r="F117" s="46"/>
      <c r="J117" s="69"/>
      <c r="L117" s="69"/>
    </row>
    <row r="118" spans="6:12" s="44" customFormat="1" x14ac:dyDescent="0.3">
      <c r="F118" s="46"/>
      <c r="J118" s="69"/>
      <c r="L118" s="69"/>
    </row>
    <row r="119" spans="6:12" s="44" customFormat="1" x14ac:dyDescent="0.3">
      <c r="F119" s="46"/>
      <c r="J119" s="69"/>
      <c r="L119" s="69"/>
    </row>
    <row r="120" spans="6:12" s="44" customFormat="1" x14ac:dyDescent="0.3">
      <c r="F120" s="46"/>
      <c r="J120" s="69"/>
      <c r="L120" s="69"/>
    </row>
    <row r="121" spans="6:12" s="44" customFormat="1" x14ac:dyDescent="0.3">
      <c r="F121" s="46"/>
      <c r="J121" s="69"/>
      <c r="L121" s="69"/>
    </row>
    <row r="122" spans="6:12" s="44" customFormat="1" x14ac:dyDescent="0.3">
      <c r="F122" s="46"/>
      <c r="J122" s="69"/>
      <c r="L122" s="69"/>
    </row>
    <row r="123" spans="6:12" s="44" customFormat="1" x14ac:dyDescent="0.3">
      <c r="F123" s="46"/>
      <c r="J123" s="69"/>
      <c r="L123" s="69"/>
    </row>
    <row r="124" spans="6:12" s="44" customFormat="1" x14ac:dyDescent="0.3">
      <c r="F124" s="46"/>
      <c r="J124" s="69"/>
      <c r="L124" s="69"/>
    </row>
    <row r="125" spans="6:12" s="44" customFormat="1" x14ac:dyDescent="0.3">
      <c r="F125" s="46"/>
      <c r="J125" s="69"/>
      <c r="L125" s="69"/>
    </row>
    <row r="126" spans="6:12" s="44" customFormat="1" x14ac:dyDescent="0.3">
      <c r="F126" s="46"/>
      <c r="J126" s="69"/>
      <c r="L126" s="69"/>
    </row>
    <row r="127" spans="6:12" s="44" customFormat="1" x14ac:dyDescent="0.3">
      <c r="F127" s="46"/>
      <c r="J127" s="69"/>
      <c r="L127" s="69"/>
    </row>
    <row r="128" spans="6:12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</sheetData>
  <sheetProtection sheet="1" objects="1" scenarios="1" selectLockedCells="1"/>
  <mergeCells count="20">
    <mergeCell ref="B59:D59"/>
    <mergeCell ref="E59:I59"/>
    <mergeCell ref="A1:H1"/>
    <mergeCell ref="B57:D57"/>
    <mergeCell ref="E57:I57"/>
    <mergeCell ref="B58:D58"/>
    <mergeCell ref="E58:I58"/>
    <mergeCell ref="B60:D60"/>
    <mergeCell ref="E60:I60"/>
    <mergeCell ref="B61:D61"/>
    <mergeCell ref="E61:I61"/>
    <mergeCell ref="B62:D62"/>
    <mergeCell ref="E62:I62"/>
    <mergeCell ref="B77:L77"/>
    <mergeCell ref="B78:L78"/>
    <mergeCell ref="B63:D63"/>
    <mergeCell ref="E63:I63"/>
    <mergeCell ref="B74:L74"/>
    <mergeCell ref="B75:L75"/>
    <mergeCell ref="B76:L76"/>
  </mergeCells>
  <pageMargins left="1.1499999999999999" right="0.75" top="0.75" bottom="0.75" header="0.5" footer="0.5"/>
  <pageSetup scale="60" orientation="portrait" r:id="rId1"/>
  <headerFooter alignWithMargins="0"/>
  <ignoredErrors>
    <ignoredError sqref="J57:J62 J6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DBEE-5456-4223-9593-CAA0BE84A8E4}">
  <sheetPr>
    <tabColor rgb="FF00FF00"/>
  </sheetPr>
  <dimension ref="A1:Z200"/>
  <sheetViews>
    <sheetView zoomScale="90" zoomScaleNormal="90" workbookViewId="0">
      <selection activeCell="R73" sqref="R73"/>
    </sheetView>
  </sheetViews>
  <sheetFormatPr defaultColWidth="9" defaultRowHeight="17.399999999999999" x14ac:dyDescent="0.3"/>
  <cols>
    <col min="1" max="1" width="1.19921875" style="1" customWidth="1"/>
    <col min="2" max="2" width="31.19921875" style="1" customWidth="1"/>
    <col min="3" max="3" width="1.19921875" style="1" customWidth="1"/>
    <col min="4" max="4" width="12.5" style="1" customWidth="1"/>
    <col min="5" max="5" width="1.19921875" style="1" customWidth="1"/>
    <col min="6" max="6" width="12.5" style="4" customWidth="1"/>
    <col min="7" max="7" width="1.19921875" style="1" customWidth="1"/>
    <col min="8" max="8" width="12.5" style="1" customWidth="1"/>
    <col min="9" max="9" width="1.19921875" style="1" customWidth="1"/>
    <col min="10" max="10" width="21.8984375" style="75" customWidth="1"/>
    <col min="11" max="11" width="1.19921875" style="1" customWidth="1"/>
    <col min="12" max="12" width="21.8984375" style="75" customWidth="1"/>
    <col min="13" max="13" width="1.19921875" style="1" customWidth="1"/>
    <col min="14" max="14" width="9" style="44"/>
    <col min="15" max="15" width="10" style="44" bestFit="1" customWidth="1"/>
    <col min="16" max="26" width="9" style="44"/>
    <col min="27" max="16384" width="9" style="1"/>
  </cols>
  <sheetData>
    <row r="1" spans="1:15" ht="37.5" customHeight="1" x14ac:dyDescent="0.3">
      <c r="A1" s="177" t="s">
        <v>207</v>
      </c>
      <c r="B1" s="186"/>
      <c r="C1" s="186"/>
      <c r="D1" s="186"/>
      <c r="E1" s="186"/>
      <c r="F1" s="186"/>
      <c r="G1" s="186"/>
      <c r="H1" s="186"/>
      <c r="I1" s="84"/>
      <c r="J1" s="82" t="s">
        <v>35</v>
      </c>
      <c r="K1" s="82"/>
      <c r="L1" s="168">
        <v>600</v>
      </c>
      <c r="M1" s="10"/>
    </row>
    <row r="2" spans="1:15" ht="3.75" customHeight="1" x14ac:dyDescent="0.3">
      <c r="A2" s="7"/>
      <c r="B2" s="83"/>
      <c r="C2" s="83"/>
      <c r="D2" s="83"/>
      <c r="E2" s="83"/>
      <c r="F2" s="5"/>
      <c r="G2" s="83"/>
      <c r="H2" s="83"/>
      <c r="I2" s="83"/>
      <c r="J2" s="55"/>
      <c r="K2" s="83"/>
      <c r="L2" s="55"/>
      <c r="M2" s="8"/>
    </row>
    <row r="3" spans="1:15" ht="22.5" customHeight="1" x14ac:dyDescent="0.3">
      <c r="A3" s="15"/>
      <c r="B3" s="124"/>
      <c r="C3" s="124"/>
      <c r="D3" s="125" t="s">
        <v>32</v>
      </c>
      <c r="E3" s="126"/>
      <c r="F3" s="127"/>
      <c r="G3" s="126"/>
      <c r="H3" s="125" t="s">
        <v>31</v>
      </c>
      <c r="I3" s="126"/>
      <c r="J3" s="129" t="s">
        <v>34</v>
      </c>
      <c r="K3" s="128"/>
      <c r="L3" s="129" t="s">
        <v>30</v>
      </c>
      <c r="M3" s="13"/>
    </row>
    <row r="4" spans="1:15" x14ac:dyDescent="0.3">
      <c r="A4" s="15"/>
      <c r="B4" s="37" t="s">
        <v>29</v>
      </c>
      <c r="C4" s="38"/>
      <c r="D4" s="39" t="s">
        <v>28</v>
      </c>
      <c r="E4" s="37"/>
      <c r="F4" s="40" t="s">
        <v>27</v>
      </c>
      <c r="G4" s="37"/>
      <c r="H4" s="39" t="s">
        <v>26</v>
      </c>
      <c r="I4" s="37"/>
      <c r="J4" s="57" t="s">
        <v>33</v>
      </c>
      <c r="K4" s="42"/>
      <c r="L4" s="57" t="s">
        <v>25</v>
      </c>
      <c r="M4" s="13"/>
      <c r="O4" s="113"/>
    </row>
    <row r="5" spans="1:15" ht="7.5" customHeight="1" x14ac:dyDescent="0.3">
      <c r="A5" s="15"/>
      <c r="B5" s="130"/>
      <c r="C5" s="170"/>
      <c r="D5" s="170"/>
      <c r="E5" s="170"/>
      <c r="F5" s="132"/>
      <c r="G5" s="170"/>
      <c r="H5" s="170"/>
      <c r="I5" s="170"/>
      <c r="J5" s="134"/>
      <c r="K5" s="133"/>
      <c r="L5" s="134"/>
      <c r="M5" s="13"/>
      <c r="O5" s="111"/>
    </row>
    <row r="6" spans="1:15" x14ac:dyDescent="0.3">
      <c r="A6" s="15"/>
      <c r="B6" s="135" t="s">
        <v>24</v>
      </c>
      <c r="C6" s="170"/>
      <c r="D6" s="170"/>
      <c r="E6" s="170"/>
      <c r="F6" s="132"/>
      <c r="G6" s="170"/>
      <c r="H6" s="170"/>
      <c r="I6" s="170"/>
      <c r="J6" s="134"/>
      <c r="K6" s="133"/>
      <c r="L6" s="134"/>
      <c r="M6" s="13"/>
      <c r="O6" s="111"/>
    </row>
    <row r="7" spans="1:15" x14ac:dyDescent="0.3">
      <c r="A7" s="15"/>
      <c r="B7" s="169" t="s">
        <v>192</v>
      </c>
      <c r="C7" s="170"/>
      <c r="D7" s="138">
        <v>40</v>
      </c>
      <c r="E7" s="170"/>
      <c r="F7" s="137" t="s">
        <v>110</v>
      </c>
      <c r="G7" s="187"/>
      <c r="H7" s="138">
        <v>48.5</v>
      </c>
      <c r="I7" s="170"/>
      <c r="J7" s="188">
        <f>L7*$L$1</f>
        <v>1164000</v>
      </c>
      <c r="K7" s="133"/>
      <c r="L7" s="139">
        <f>D7*H7</f>
        <v>1940</v>
      </c>
      <c r="M7" s="13"/>
      <c r="O7" s="111"/>
    </row>
    <row r="8" spans="1:15" x14ac:dyDescent="0.3">
      <c r="A8" s="15"/>
      <c r="B8" s="169"/>
      <c r="C8" s="170"/>
      <c r="D8" s="189"/>
      <c r="E8" s="187"/>
      <c r="F8" s="190"/>
      <c r="G8" s="187"/>
      <c r="H8" s="189"/>
      <c r="I8" s="170"/>
      <c r="J8" s="188">
        <f>L8*$L$1</f>
        <v>0</v>
      </c>
      <c r="K8" s="133"/>
      <c r="L8" s="139">
        <f>D8*H8</f>
        <v>0</v>
      </c>
      <c r="M8" s="13"/>
      <c r="O8" s="111"/>
    </row>
    <row r="9" spans="1:15" x14ac:dyDescent="0.3">
      <c r="A9" s="15"/>
      <c r="B9" s="169"/>
      <c r="C9" s="170"/>
      <c r="D9" s="189"/>
      <c r="E9" s="187"/>
      <c r="F9" s="190"/>
      <c r="G9" s="187"/>
      <c r="H9" s="189"/>
      <c r="I9" s="170"/>
      <c r="J9" s="188">
        <f>L9*$L$1</f>
        <v>0</v>
      </c>
      <c r="K9" s="133"/>
      <c r="L9" s="139">
        <f>D9*H9</f>
        <v>0</v>
      </c>
      <c r="M9" s="13"/>
    </row>
    <row r="10" spans="1:15" x14ac:dyDescent="0.3">
      <c r="A10" s="15"/>
      <c r="B10" s="140" t="s">
        <v>36</v>
      </c>
      <c r="C10" s="170"/>
      <c r="D10" s="191"/>
      <c r="E10" s="187"/>
      <c r="F10" s="192"/>
      <c r="G10" s="187"/>
      <c r="H10" s="191"/>
      <c r="I10" s="170"/>
      <c r="J10" s="71">
        <f>SUM(J7:J9)</f>
        <v>1164000</v>
      </c>
      <c r="K10" s="143"/>
      <c r="L10" s="64">
        <f>SUM(L7:L9)</f>
        <v>1940</v>
      </c>
      <c r="M10" s="13"/>
    </row>
    <row r="11" spans="1:15" ht="7.5" customHeight="1" x14ac:dyDescent="0.3">
      <c r="A11" s="15"/>
      <c r="B11" s="170"/>
      <c r="C11" s="170"/>
      <c r="D11" s="193"/>
      <c r="E11" s="187"/>
      <c r="F11" s="194"/>
      <c r="G11" s="187"/>
      <c r="H11" s="193"/>
      <c r="I11" s="170"/>
      <c r="J11" s="134"/>
      <c r="K11" s="133"/>
      <c r="L11" s="139"/>
      <c r="M11" s="13"/>
    </row>
    <row r="12" spans="1:15" x14ac:dyDescent="0.3">
      <c r="A12" s="15"/>
      <c r="B12" s="135" t="s">
        <v>23</v>
      </c>
      <c r="C12" s="170"/>
      <c r="D12" s="193"/>
      <c r="E12" s="187"/>
      <c r="F12" s="194"/>
      <c r="G12" s="187"/>
      <c r="H12" s="193"/>
      <c r="I12" s="170"/>
      <c r="J12" s="134"/>
      <c r="K12" s="133"/>
      <c r="L12" s="139"/>
      <c r="M12" s="13"/>
      <c r="O12" s="195"/>
    </row>
    <row r="13" spans="1:15" ht="7.5" customHeight="1" x14ac:dyDescent="0.3">
      <c r="A13" s="15"/>
      <c r="B13" s="170"/>
      <c r="C13" s="170"/>
      <c r="D13" s="193"/>
      <c r="E13" s="187"/>
      <c r="F13" s="194"/>
      <c r="G13" s="187"/>
      <c r="H13" s="193"/>
      <c r="I13" s="170"/>
      <c r="J13" s="134"/>
      <c r="K13" s="133"/>
      <c r="L13" s="139"/>
      <c r="M13" s="13"/>
    </row>
    <row r="14" spans="1:15" x14ac:dyDescent="0.3">
      <c r="A14" s="15"/>
      <c r="B14" s="124" t="s">
        <v>22</v>
      </c>
      <c r="C14" s="170"/>
      <c r="D14" s="193"/>
      <c r="E14" s="187"/>
      <c r="F14" s="194"/>
      <c r="G14" s="187"/>
      <c r="H14" s="193"/>
      <c r="I14" s="170"/>
      <c r="J14" s="196">
        <f t="shared" ref="J14:J70" si="0">L14*$L$1</f>
        <v>120450.00000000001</v>
      </c>
      <c r="K14" s="143"/>
      <c r="L14" s="145">
        <f>SUM(L15:L15)</f>
        <v>200.75000000000003</v>
      </c>
      <c r="M14" s="13"/>
    </row>
    <row r="15" spans="1:15" x14ac:dyDescent="0.3">
      <c r="A15" s="15"/>
      <c r="B15" s="169" t="s">
        <v>193</v>
      </c>
      <c r="C15" s="170"/>
      <c r="D15" s="138">
        <v>0.55000000000000004</v>
      </c>
      <c r="E15" s="170"/>
      <c r="F15" s="137" t="s">
        <v>38</v>
      </c>
      <c r="G15" s="170"/>
      <c r="H15" s="138">
        <v>365</v>
      </c>
      <c r="I15" s="170"/>
      <c r="J15" s="188">
        <f t="shared" si="0"/>
        <v>120450.00000000001</v>
      </c>
      <c r="K15" s="133"/>
      <c r="L15" s="146">
        <f>D15*H15</f>
        <v>200.75000000000003</v>
      </c>
      <c r="M15" s="13"/>
    </row>
    <row r="16" spans="1:15" ht="7.5" customHeight="1" x14ac:dyDescent="0.3">
      <c r="A16" s="15"/>
      <c r="B16" s="170"/>
      <c r="C16" s="170"/>
      <c r="D16" s="193"/>
      <c r="E16" s="187"/>
      <c r="F16" s="194"/>
      <c r="G16" s="187"/>
      <c r="H16" s="193"/>
      <c r="I16" s="170"/>
      <c r="J16" s="134"/>
      <c r="K16" s="133"/>
      <c r="L16" s="139"/>
      <c r="M16" s="13"/>
    </row>
    <row r="17" spans="1:15" x14ac:dyDescent="0.3">
      <c r="A17" s="15"/>
      <c r="B17" s="124" t="s">
        <v>21</v>
      </c>
      <c r="C17" s="170"/>
      <c r="D17" s="193"/>
      <c r="E17" s="187"/>
      <c r="F17" s="194"/>
      <c r="G17" s="187"/>
      <c r="H17" s="193"/>
      <c r="I17" s="170"/>
      <c r="J17" s="196">
        <f t="shared" si="0"/>
        <v>79080</v>
      </c>
      <c r="K17" s="143"/>
      <c r="L17" s="145">
        <f>SUM(L18:L24)</f>
        <v>131.80000000000001</v>
      </c>
      <c r="M17" s="13"/>
      <c r="O17" s="115"/>
    </row>
    <row r="18" spans="1:15" x14ac:dyDescent="0.3">
      <c r="A18" s="15"/>
      <c r="B18" s="169" t="s">
        <v>39</v>
      </c>
      <c r="C18" s="170"/>
      <c r="D18" s="138">
        <v>20</v>
      </c>
      <c r="E18" s="170"/>
      <c r="F18" s="137" t="s">
        <v>38</v>
      </c>
      <c r="G18" s="170"/>
      <c r="H18" s="138">
        <v>0.42</v>
      </c>
      <c r="I18" s="170"/>
      <c r="J18" s="188">
        <f t="shared" si="0"/>
        <v>5040</v>
      </c>
      <c r="K18" s="133"/>
      <c r="L18" s="146">
        <f t="shared" ref="L18:L24" si="1">D18*H18</f>
        <v>8.4</v>
      </c>
      <c r="M18" s="13"/>
    </row>
    <row r="19" spans="1:15" x14ac:dyDescent="0.3">
      <c r="A19" s="15"/>
      <c r="B19" s="169" t="s">
        <v>40</v>
      </c>
      <c r="C19" s="170"/>
      <c r="D19" s="138">
        <v>100</v>
      </c>
      <c r="E19" s="170"/>
      <c r="F19" s="137" t="s">
        <v>38</v>
      </c>
      <c r="G19" s="170"/>
      <c r="H19" s="138">
        <v>0.41</v>
      </c>
      <c r="I19" s="170"/>
      <c r="J19" s="188">
        <f t="shared" si="0"/>
        <v>24600</v>
      </c>
      <c r="K19" s="133"/>
      <c r="L19" s="146">
        <f t="shared" si="1"/>
        <v>41</v>
      </c>
      <c r="M19" s="13"/>
    </row>
    <row r="20" spans="1:15" x14ac:dyDescent="0.3">
      <c r="A20" s="15"/>
      <c r="B20" s="169" t="s">
        <v>90</v>
      </c>
      <c r="C20" s="170"/>
      <c r="D20" s="138">
        <v>40</v>
      </c>
      <c r="E20" s="170"/>
      <c r="F20" s="137" t="s">
        <v>38</v>
      </c>
      <c r="G20" s="170"/>
      <c r="H20" s="138">
        <v>0.31</v>
      </c>
      <c r="I20" s="170"/>
      <c r="J20" s="188">
        <f t="shared" si="0"/>
        <v>7440</v>
      </c>
      <c r="K20" s="133"/>
      <c r="L20" s="146">
        <f t="shared" si="1"/>
        <v>12.4</v>
      </c>
      <c r="M20" s="13"/>
    </row>
    <row r="21" spans="1:15" x14ac:dyDescent="0.3">
      <c r="A21" s="15"/>
      <c r="B21" s="169" t="s">
        <v>194</v>
      </c>
      <c r="C21" s="170"/>
      <c r="D21" s="138">
        <v>1</v>
      </c>
      <c r="E21" s="170"/>
      <c r="F21" s="137" t="s">
        <v>42</v>
      </c>
      <c r="G21" s="170"/>
      <c r="H21" s="138">
        <v>10</v>
      </c>
      <c r="I21" s="170"/>
      <c r="J21" s="188">
        <f t="shared" si="0"/>
        <v>6000</v>
      </c>
      <c r="K21" s="133"/>
      <c r="L21" s="146">
        <f t="shared" si="1"/>
        <v>10</v>
      </c>
      <c r="M21" s="13"/>
    </row>
    <row r="22" spans="1:15" x14ac:dyDescent="0.3">
      <c r="A22" s="15"/>
      <c r="B22" s="169" t="s">
        <v>62</v>
      </c>
      <c r="C22" s="170"/>
      <c r="D22" s="138">
        <v>120</v>
      </c>
      <c r="E22" s="170"/>
      <c r="F22" s="137" t="s">
        <v>38</v>
      </c>
      <c r="G22" s="170"/>
      <c r="H22" s="138">
        <v>0.5</v>
      </c>
      <c r="I22" s="170"/>
      <c r="J22" s="188">
        <f t="shared" si="0"/>
        <v>36000</v>
      </c>
      <c r="K22" s="133"/>
      <c r="L22" s="146">
        <f t="shared" si="1"/>
        <v>60</v>
      </c>
      <c r="M22" s="13"/>
    </row>
    <row r="23" spans="1:15" x14ac:dyDescent="0.3">
      <c r="A23" s="15"/>
      <c r="B23" s="169"/>
      <c r="C23" s="170"/>
      <c r="D23" s="138"/>
      <c r="E23" s="170"/>
      <c r="F23" s="137"/>
      <c r="G23" s="170"/>
      <c r="H23" s="138"/>
      <c r="I23" s="170"/>
      <c r="J23" s="188">
        <f t="shared" si="0"/>
        <v>0</v>
      </c>
      <c r="K23" s="133"/>
      <c r="L23" s="146">
        <f t="shared" si="1"/>
        <v>0</v>
      </c>
      <c r="M23" s="13"/>
    </row>
    <row r="24" spans="1:15" x14ac:dyDescent="0.3">
      <c r="A24" s="15"/>
      <c r="B24" s="169"/>
      <c r="C24" s="170"/>
      <c r="D24" s="138"/>
      <c r="E24" s="170"/>
      <c r="F24" s="137"/>
      <c r="G24" s="170"/>
      <c r="H24" s="138"/>
      <c r="I24" s="170"/>
      <c r="J24" s="188">
        <f t="shared" si="0"/>
        <v>0</v>
      </c>
      <c r="K24" s="133"/>
      <c r="L24" s="146">
        <f t="shared" si="1"/>
        <v>0</v>
      </c>
      <c r="M24" s="13"/>
    </row>
    <row r="25" spans="1:15" ht="7.5" customHeight="1" x14ac:dyDescent="0.3">
      <c r="A25" s="15"/>
      <c r="B25" s="170"/>
      <c r="C25" s="170"/>
      <c r="D25" s="144"/>
      <c r="E25" s="170"/>
      <c r="F25" s="132"/>
      <c r="G25" s="170"/>
      <c r="H25" s="144"/>
      <c r="I25" s="170"/>
      <c r="J25" s="134"/>
      <c r="K25" s="133"/>
      <c r="L25" s="139"/>
      <c r="M25" s="13"/>
    </row>
    <row r="26" spans="1:15" x14ac:dyDescent="0.3">
      <c r="A26" s="15"/>
      <c r="B26" s="124" t="s">
        <v>76</v>
      </c>
      <c r="C26" s="170"/>
      <c r="D26" s="144"/>
      <c r="E26" s="170"/>
      <c r="F26" s="132"/>
      <c r="G26" s="170"/>
      <c r="H26" s="144"/>
      <c r="I26" s="170"/>
      <c r="J26" s="196">
        <f t="shared" si="0"/>
        <v>21756</v>
      </c>
      <c r="K26" s="143"/>
      <c r="L26" s="145">
        <f>SUM(L27:L32)</f>
        <v>36.26</v>
      </c>
      <c r="M26" s="13"/>
    </row>
    <row r="27" spans="1:15" x14ac:dyDescent="0.3">
      <c r="A27" s="15"/>
      <c r="B27" s="169" t="s">
        <v>195</v>
      </c>
      <c r="C27" s="170"/>
      <c r="D27" s="138">
        <v>0.48</v>
      </c>
      <c r="E27" s="170"/>
      <c r="F27" s="137" t="s">
        <v>196</v>
      </c>
      <c r="G27" s="170"/>
      <c r="H27" s="138">
        <v>48.5</v>
      </c>
      <c r="I27" s="170"/>
      <c r="J27" s="188">
        <f t="shared" si="0"/>
        <v>13967.999999999998</v>
      </c>
      <c r="K27" s="133"/>
      <c r="L27" s="146">
        <f t="shared" ref="L27:L32" si="2">D27*H27</f>
        <v>23.279999999999998</v>
      </c>
      <c r="M27" s="13"/>
    </row>
    <row r="28" spans="1:15" x14ac:dyDescent="0.3">
      <c r="A28" s="15"/>
      <c r="B28" s="169" t="s">
        <v>197</v>
      </c>
      <c r="C28" s="170"/>
      <c r="D28" s="138">
        <v>54</v>
      </c>
      <c r="E28" s="170"/>
      <c r="F28" s="137" t="s">
        <v>64</v>
      </c>
      <c r="G28" s="170"/>
      <c r="H28" s="138">
        <v>0.15</v>
      </c>
      <c r="I28" s="170"/>
      <c r="J28" s="188">
        <f t="shared" si="0"/>
        <v>4860</v>
      </c>
      <c r="K28" s="133"/>
      <c r="L28" s="146">
        <f t="shared" si="2"/>
        <v>8.1</v>
      </c>
      <c r="M28" s="13"/>
    </row>
    <row r="29" spans="1:15" x14ac:dyDescent="0.3">
      <c r="A29" s="15"/>
      <c r="B29" s="169" t="s">
        <v>198</v>
      </c>
      <c r="C29" s="170"/>
      <c r="D29" s="138">
        <v>2.4</v>
      </c>
      <c r="E29" s="170"/>
      <c r="F29" s="137" t="s">
        <v>38</v>
      </c>
      <c r="G29" s="170"/>
      <c r="H29" s="138">
        <v>0.7</v>
      </c>
      <c r="I29" s="170"/>
      <c r="J29" s="188">
        <f t="shared" si="0"/>
        <v>1008</v>
      </c>
      <c r="K29" s="133"/>
      <c r="L29" s="146">
        <f t="shared" si="2"/>
        <v>1.68</v>
      </c>
      <c r="M29" s="13"/>
    </row>
    <row r="30" spans="1:15" x14ac:dyDescent="0.3">
      <c r="A30" s="15"/>
      <c r="B30" s="169" t="s">
        <v>199</v>
      </c>
      <c r="C30" s="170"/>
      <c r="D30" s="138">
        <v>4</v>
      </c>
      <c r="E30" s="170"/>
      <c r="F30" s="137" t="s">
        <v>64</v>
      </c>
      <c r="G30" s="170"/>
      <c r="H30" s="138">
        <v>0.8</v>
      </c>
      <c r="I30" s="170"/>
      <c r="J30" s="188">
        <f t="shared" si="0"/>
        <v>1920</v>
      </c>
      <c r="K30" s="133"/>
      <c r="L30" s="146">
        <f t="shared" si="2"/>
        <v>3.2</v>
      </c>
      <c r="M30" s="13"/>
    </row>
    <row r="31" spans="1:15" x14ac:dyDescent="0.3">
      <c r="A31" s="15"/>
      <c r="B31" s="169"/>
      <c r="C31" s="170"/>
      <c r="D31" s="138"/>
      <c r="E31" s="170"/>
      <c r="F31" s="137"/>
      <c r="G31" s="170"/>
      <c r="H31" s="138"/>
      <c r="I31" s="170"/>
      <c r="J31" s="188">
        <f t="shared" si="0"/>
        <v>0</v>
      </c>
      <c r="K31" s="133"/>
      <c r="L31" s="146">
        <f t="shared" si="2"/>
        <v>0</v>
      </c>
      <c r="M31" s="13"/>
    </row>
    <row r="32" spans="1:15" x14ac:dyDescent="0.3">
      <c r="A32" s="15"/>
      <c r="B32" s="169"/>
      <c r="C32" s="170"/>
      <c r="D32" s="138"/>
      <c r="E32" s="170"/>
      <c r="F32" s="137"/>
      <c r="G32" s="170"/>
      <c r="H32" s="138"/>
      <c r="I32" s="170"/>
      <c r="J32" s="188">
        <f t="shared" si="0"/>
        <v>0</v>
      </c>
      <c r="K32" s="133"/>
      <c r="L32" s="146">
        <f t="shared" si="2"/>
        <v>0</v>
      </c>
      <c r="M32" s="13"/>
    </row>
    <row r="33" spans="1:13" ht="7.5" customHeight="1" x14ac:dyDescent="0.3">
      <c r="A33" s="15"/>
      <c r="B33" s="170"/>
      <c r="C33" s="170"/>
      <c r="D33" s="144"/>
      <c r="E33" s="170"/>
      <c r="F33" s="132"/>
      <c r="G33" s="170"/>
      <c r="H33" s="144"/>
      <c r="I33" s="170"/>
      <c r="J33" s="134"/>
      <c r="K33" s="133"/>
      <c r="L33" s="139"/>
      <c r="M33" s="13"/>
    </row>
    <row r="34" spans="1:13" x14ac:dyDescent="0.3">
      <c r="A34" s="15"/>
      <c r="B34" s="124" t="s">
        <v>77</v>
      </c>
      <c r="C34" s="170"/>
      <c r="D34" s="144"/>
      <c r="E34" s="170"/>
      <c r="F34" s="132"/>
      <c r="G34" s="170"/>
      <c r="H34" s="144"/>
      <c r="I34" s="170"/>
      <c r="J34" s="196">
        <f t="shared" si="0"/>
        <v>14310</v>
      </c>
      <c r="K34" s="143"/>
      <c r="L34" s="145">
        <f>SUM(L35:L39)</f>
        <v>23.85</v>
      </c>
      <c r="M34" s="13"/>
    </row>
    <row r="35" spans="1:13" x14ac:dyDescent="0.3">
      <c r="A35" s="15"/>
      <c r="B35" s="169" t="s">
        <v>200</v>
      </c>
      <c r="C35" s="170"/>
      <c r="D35" s="138">
        <v>1</v>
      </c>
      <c r="E35" s="170"/>
      <c r="F35" s="137" t="s">
        <v>42</v>
      </c>
      <c r="G35" s="170"/>
      <c r="H35" s="138">
        <v>7.85</v>
      </c>
      <c r="I35" s="170"/>
      <c r="J35" s="188">
        <f t="shared" si="0"/>
        <v>4710</v>
      </c>
      <c r="K35" s="133"/>
      <c r="L35" s="146">
        <f>D35*H35</f>
        <v>7.85</v>
      </c>
      <c r="M35" s="13"/>
    </row>
    <row r="36" spans="1:13" x14ac:dyDescent="0.3">
      <c r="A36" s="15"/>
      <c r="B36" s="169" t="s">
        <v>201</v>
      </c>
      <c r="C36" s="170"/>
      <c r="D36" s="138">
        <v>1</v>
      </c>
      <c r="E36" s="170"/>
      <c r="F36" s="137" t="s">
        <v>42</v>
      </c>
      <c r="G36" s="170"/>
      <c r="H36" s="138">
        <v>16</v>
      </c>
      <c r="I36" s="170"/>
      <c r="J36" s="188">
        <f t="shared" si="0"/>
        <v>9600</v>
      </c>
      <c r="K36" s="133"/>
      <c r="L36" s="146">
        <f>D36*H36</f>
        <v>16</v>
      </c>
      <c r="M36" s="13"/>
    </row>
    <row r="37" spans="1:13" x14ac:dyDescent="0.3">
      <c r="A37" s="15"/>
      <c r="B37" s="169"/>
      <c r="C37" s="170"/>
      <c r="D37" s="138"/>
      <c r="E37" s="170"/>
      <c r="F37" s="137"/>
      <c r="G37" s="170"/>
      <c r="H37" s="138"/>
      <c r="I37" s="170"/>
      <c r="J37" s="188">
        <f t="shared" si="0"/>
        <v>0</v>
      </c>
      <c r="K37" s="133"/>
      <c r="L37" s="146">
        <f>D37*H37</f>
        <v>0</v>
      </c>
      <c r="M37" s="13"/>
    </row>
    <row r="38" spans="1:13" x14ac:dyDescent="0.3">
      <c r="A38" s="15"/>
      <c r="B38" s="169"/>
      <c r="C38" s="170"/>
      <c r="D38" s="138"/>
      <c r="E38" s="170"/>
      <c r="F38" s="137"/>
      <c r="G38" s="170"/>
      <c r="H38" s="138"/>
      <c r="I38" s="170"/>
      <c r="J38" s="188">
        <f t="shared" si="0"/>
        <v>0</v>
      </c>
      <c r="K38" s="133"/>
      <c r="L38" s="146">
        <f>D38*H38</f>
        <v>0</v>
      </c>
      <c r="M38" s="13"/>
    </row>
    <row r="39" spans="1:13" x14ac:dyDescent="0.3">
      <c r="A39" s="15"/>
      <c r="B39" s="169"/>
      <c r="C39" s="170"/>
      <c r="D39" s="138"/>
      <c r="E39" s="170"/>
      <c r="F39" s="137"/>
      <c r="G39" s="170"/>
      <c r="H39" s="138"/>
      <c r="I39" s="170"/>
      <c r="J39" s="188">
        <f t="shared" si="0"/>
        <v>0</v>
      </c>
      <c r="K39" s="133"/>
      <c r="L39" s="146">
        <f>D39*H39</f>
        <v>0</v>
      </c>
      <c r="M39" s="13"/>
    </row>
    <row r="40" spans="1:13" ht="7.5" customHeight="1" x14ac:dyDescent="0.3">
      <c r="A40" s="15"/>
      <c r="B40" s="170"/>
      <c r="C40" s="170"/>
      <c r="D40" s="144"/>
      <c r="E40" s="170"/>
      <c r="F40" s="132"/>
      <c r="G40" s="170"/>
      <c r="H40" s="144"/>
      <c r="I40" s="170"/>
      <c r="J40" s="134"/>
      <c r="K40" s="133"/>
      <c r="L40" s="139"/>
      <c r="M40" s="13"/>
    </row>
    <row r="41" spans="1:13" x14ac:dyDescent="0.3">
      <c r="A41" s="15"/>
      <c r="B41" s="124" t="s">
        <v>92</v>
      </c>
      <c r="C41" s="170"/>
      <c r="D41" s="144"/>
      <c r="E41" s="170"/>
      <c r="F41" s="132"/>
      <c r="G41" s="170"/>
      <c r="H41" s="144"/>
      <c r="I41" s="170"/>
      <c r="J41" s="196">
        <f t="shared" ref="J41:J44" si="3">L41*$L$1</f>
        <v>82080</v>
      </c>
      <c r="K41" s="145"/>
      <c r="L41" s="145">
        <f>SUM(L42:L44)</f>
        <v>136.80000000000001</v>
      </c>
      <c r="M41" s="13"/>
    </row>
    <row r="42" spans="1:13" x14ac:dyDescent="0.3">
      <c r="A42" s="15"/>
      <c r="B42" s="169" t="s">
        <v>93</v>
      </c>
      <c r="C42" s="170"/>
      <c r="D42" s="138">
        <v>35</v>
      </c>
      <c r="E42" s="170"/>
      <c r="F42" s="137" t="s">
        <v>96</v>
      </c>
      <c r="G42" s="170"/>
      <c r="H42" s="138">
        <v>1.93</v>
      </c>
      <c r="I42" s="170"/>
      <c r="J42" s="188">
        <f t="shared" si="3"/>
        <v>40530</v>
      </c>
      <c r="K42" s="133"/>
      <c r="L42" s="146">
        <f>D42*H42</f>
        <v>67.55</v>
      </c>
      <c r="M42" s="13"/>
    </row>
    <row r="43" spans="1:13" x14ac:dyDescent="0.3">
      <c r="A43" s="15"/>
      <c r="B43" s="169" t="s">
        <v>94</v>
      </c>
      <c r="C43" s="170"/>
      <c r="D43" s="138">
        <v>1</v>
      </c>
      <c r="E43" s="170"/>
      <c r="F43" s="137" t="s">
        <v>97</v>
      </c>
      <c r="G43" s="170"/>
      <c r="H43" s="138">
        <v>50</v>
      </c>
      <c r="I43" s="170"/>
      <c r="J43" s="188">
        <f t="shared" si="3"/>
        <v>30000</v>
      </c>
      <c r="K43" s="133"/>
      <c r="L43" s="146">
        <f>D43*H43</f>
        <v>50</v>
      </c>
      <c r="M43" s="13"/>
    </row>
    <row r="44" spans="1:13" x14ac:dyDescent="0.3">
      <c r="A44" s="15"/>
      <c r="B44" s="169" t="s">
        <v>95</v>
      </c>
      <c r="C44" s="170"/>
      <c r="D44" s="138">
        <v>35</v>
      </c>
      <c r="E44" s="170"/>
      <c r="F44" s="137" t="s">
        <v>96</v>
      </c>
      <c r="G44" s="170"/>
      <c r="H44" s="138">
        <v>0.55000000000000004</v>
      </c>
      <c r="I44" s="170"/>
      <c r="J44" s="188">
        <f t="shared" si="3"/>
        <v>11550</v>
      </c>
      <c r="K44" s="133"/>
      <c r="L44" s="146">
        <f>D44*H44</f>
        <v>19.25</v>
      </c>
      <c r="M44" s="13"/>
    </row>
    <row r="45" spans="1:13" ht="7.5" customHeight="1" x14ac:dyDescent="0.3">
      <c r="A45" s="15"/>
      <c r="B45" s="170"/>
      <c r="C45" s="170"/>
      <c r="D45" s="144"/>
      <c r="E45" s="170"/>
      <c r="F45" s="132"/>
      <c r="G45" s="170"/>
      <c r="H45" s="144"/>
      <c r="I45" s="170"/>
      <c r="J45" s="134"/>
      <c r="K45" s="133"/>
      <c r="L45" s="139"/>
      <c r="M45" s="13"/>
    </row>
    <row r="46" spans="1:13" x14ac:dyDescent="0.3">
      <c r="A46" s="15"/>
      <c r="B46" s="124" t="s">
        <v>20</v>
      </c>
      <c r="C46" s="170"/>
      <c r="D46" s="144"/>
      <c r="E46" s="170"/>
      <c r="F46" s="132"/>
      <c r="G46" s="170"/>
      <c r="H46" s="144"/>
      <c r="I46" s="170"/>
      <c r="J46" s="196">
        <f t="shared" si="0"/>
        <v>82447.199999999997</v>
      </c>
      <c r="K46" s="143"/>
      <c r="L46" s="145">
        <f>SUM(L47:L51)</f>
        <v>137.41200000000001</v>
      </c>
      <c r="M46" s="13"/>
    </row>
    <row r="47" spans="1:13" x14ac:dyDescent="0.3">
      <c r="A47" s="15"/>
      <c r="B47" s="169" t="s">
        <v>43</v>
      </c>
      <c r="C47" s="170"/>
      <c r="D47" s="138">
        <v>3.36</v>
      </c>
      <c r="E47" s="170"/>
      <c r="F47" s="137" t="s">
        <v>48</v>
      </c>
      <c r="G47" s="187"/>
      <c r="H47" s="138">
        <v>3.15</v>
      </c>
      <c r="I47" s="170"/>
      <c r="J47" s="188">
        <f t="shared" si="0"/>
        <v>6350.4</v>
      </c>
      <c r="K47" s="133"/>
      <c r="L47" s="146">
        <f>D47*H47</f>
        <v>10.584</v>
      </c>
      <c r="M47" s="13"/>
    </row>
    <row r="48" spans="1:13" x14ac:dyDescent="0.3">
      <c r="A48" s="15"/>
      <c r="B48" s="169" t="s">
        <v>44</v>
      </c>
      <c r="C48" s="170"/>
      <c r="D48" s="138">
        <v>17.84</v>
      </c>
      <c r="E48" s="170"/>
      <c r="F48" s="137" t="s">
        <v>48</v>
      </c>
      <c r="G48" s="187"/>
      <c r="H48" s="138">
        <v>2.9</v>
      </c>
      <c r="I48" s="170"/>
      <c r="J48" s="188">
        <f t="shared" si="0"/>
        <v>31041.599999999999</v>
      </c>
      <c r="K48" s="133"/>
      <c r="L48" s="146">
        <f>D48*H48</f>
        <v>51.735999999999997</v>
      </c>
      <c r="M48" s="13"/>
    </row>
    <row r="49" spans="1:13" x14ac:dyDescent="0.3">
      <c r="A49" s="15"/>
      <c r="B49" s="169" t="s">
        <v>45</v>
      </c>
      <c r="C49" s="170"/>
      <c r="D49" s="138">
        <v>5.13</v>
      </c>
      <c r="E49" s="170"/>
      <c r="F49" s="137" t="s">
        <v>48</v>
      </c>
      <c r="G49" s="187"/>
      <c r="H49" s="138">
        <v>3.4</v>
      </c>
      <c r="I49" s="170"/>
      <c r="J49" s="188">
        <f t="shared" si="0"/>
        <v>10465.200000000001</v>
      </c>
      <c r="K49" s="133"/>
      <c r="L49" s="146">
        <f>D49*H49</f>
        <v>17.442</v>
      </c>
      <c r="M49" s="13"/>
    </row>
    <row r="50" spans="1:13" x14ac:dyDescent="0.3">
      <c r="A50" s="15"/>
      <c r="B50" s="169" t="s">
        <v>46</v>
      </c>
      <c r="C50" s="170"/>
      <c r="D50" s="138">
        <v>1</v>
      </c>
      <c r="E50" s="170"/>
      <c r="F50" s="137" t="s">
        <v>49</v>
      </c>
      <c r="G50" s="187"/>
      <c r="H50" s="138">
        <v>11.96</v>
      </c>
      <c r="I50" s="170"/>
      <c r="J50" s="188">
        <f>L50*$L$1</f>
        <v>7176.0000000000009</v>
      </c>
      <c r="K50" s="133"/>
      <c r="L50" s="146">
        <f>D50*H50</f>
        <v>11.96</v>
      </c>
      <c r="M50" s="13"/>
    </row>
    <row r="51" spans="1:13" x14ac:dyDescent="0.3">
      <c r="A51" s="15"/>
      <c r="B51" s="169" t="s">
        <v>47</v>
      </c>
      <c r="C51" s="170"/>
      <c r="D51" s="138">
        <v>1</v>
      </c>
      <c r="E51" s="170"/>
      <c r="F51" s="137" t="s">
        <v>49</v>
      </c>
      <c r="G51" s="187"/>
      <c r="H51" s="138">
        <v>45.69</v>
      </c>
      <c r="I51" s="170"/>
      <c r="J51" s="188">
        <f t="shared" si="0"/>
        <v>27414</v>
      </c>
      <c r="K51" s="133"/>
      <c r="L51" s="146">
        <f>D51*H51</f>
        <v>45.69</v>
      </c>
      <c r="M51" s="13"/>
    </row>
    <row r="52" spans="1:13" ht="7.5" customHeight="1" x14ac:dyDescent="0.3">
      <c r="A52" s="15"/>
      <c r="B52" s="147"/>
      <c r="C52" s="170"/>
      <c r="D52" s="141"/>
      <c r="E52" s="170"/>
      <c r="F52" s="142"/>
      <c r="G52" s="170"/>
      <c r="H52" s="141"/>
      <c r="I52" s="170"/>
      <c r="J52" s="134"/>
      <c r="K52" s="133"/>
      <c r="L52" s="139"/>
      <c r="M52" s="13"/>
    </row>
    <row r="53" spans="1:13" x14ac:dyDescent="0.3">
      <c r="A53" s="15"/>
      <c r="B53" s="124" t="s">
        <v>19</v>
      </c>
      <c r="C53" s="170"/>
      <c r="D53" s="144"/>
      <c r="E53" s="170"/>
      <c r="F53" s="132"/>
      <c r="G53" s="170"/>
      <c r="H53" s="144"/>
      <c r="I53" s="170"/>
      <c r="J53" s="196">
        <f t="shared" si="0"/>
        <v>110135.7</v>
      </c>
      <c r="K53" s="143"/>
      <c r="L53" s="145">
        <f>SUM(L54:L58)</f>
        <v>183.55949999999999</v>
      </c>
      <c r="M53" s="13"/>
    </row>
    <row r="54" spans="1:13" x14ac:dyDescent="0.3">
      <c r="A54" s="15"/>
      <c r="B54" s="169" t="s">
        <v>50</v>
      </c>
      <c r="C54" s="170"/>
      <c r="D54" s="138">
        <v>3.71</v>
      </c>
      <c r="E54" s="170"/>
      <c r="F54" s="137" t="s">
        <v>51</v>
      </c>
      <c r="G54" s="170"/>
      <c r="H54" s="138">
        <v>22.5</v>
      </c>
      <c r="I54" s="170"/>
      <c r="J54" s="188">
        <f t="shared" si="0"/>
        <v>50085</v>
      </c>
      <c r="K54" s="133"/>
      <c r="L54" s="146">
        <f>D54*H54</f>
        <v>83.474999999999994</v>
      </c>
      <c r="M54" s="13"/>
    </row>
    <row r="55" spans="1:13" s="44" customFormat="1" x14ac:dyDescent="0.3">
      <c r="A55" s="15"/>
      <c r="B55" s="169" t="s">
        <v>152</v>
      </c>
      <c r="C55" s="170"/>
      <c r="D55" s="138">
        <v>2.64</v>
      </c>
      <c r="E55" s="170"/>
      <c r="F55" s="137" t="s">
        <v>51</v>
      </c>
      <c r="G55" s="170"/>
      <c r="H55" s="138">
        <v>17.55</v>
      </c>
      <c r="I55" s="170"/>
      <c r="J55" s="188">
        <f t="shared" si="0"/>
        <v>27799.200000000001</v>
      </c>
      <c r="K55" s="133"/>
      <c r="L55" s="146">
        <f>D55*H55</f>
        <v>46.332000000000001</v>
      </c>
      <c r="M55" s="13"/>
    </row>
    <row r="56" spans="1:13" s="44" customFormat="1" x14ac:dyDescent="0.3">
      <c r="A56" s="15"/>
      <c r="B56" s="169" t="s">
        <v>91</v>
      </c>
      <c r="C56" s="170"/>
      <c r="D56" s="138">
        <v>1.4</v>
      </c>
      <c r="E56" s="170"/>
      <c r="F56" s="137" t="s">
        <v>51</v>
      </c>
      <c r="G56" s="170"/>
      <c r="H56" s="138">
        <v>22.5</v>
      </c>
      <c r="I56" s="170"/>
      <c r="J56" s="188">
        <f t="shared" si="0"/>
        <v>18899.999999999996</v>
      </c>
      <c r="K56" s="133"/>
      <c r="L56" s="146">
        <f t="shared" ref="L56:L58" si="4">D56*H56</f>
        <v>31.499999999999996</v>
      </c>
      <c r="M56" s="13"/>
    </row>
    <row r="57" spans="1:13" s="44" customFormat="1" x14ac:dyDescent="0.3">
      <c r="A57" s="15"/>
      <c r="B57" s="169" t="s">
        <v>66</v>
      </c>
      <c r="C57" s="170"/>
      <c r="D57" s="138">
        <v>0.55000000000000004</v>
      </c>
      <c r="E57" s="170"/>
      <c r="F57" s="137" t="s">
        <v>51</v>
      </c>
      <c r="G57" s="170"/>
      <c r="H57" s="138">
        <v>17.55</v>
      </c>
      <c r="I57" s="170"/>
      <c r="J57" s="188">
        <f t="shared" si="0"/>
        <v>5791.5000000000009</v>
      </c>
      <c r="K57" s="133"/>
      <c r="L57" s="146">
        <f t="shared" si="4"/>
        <v>9.6525000000000016</v>
      </c>
      <c r="M57" s="13"/>
    </row>
    <row r="58" spans="1:13" s="44" customFormat="1" x14ac:dyDescent="0.3">
      <c r="A58" s="15"/>
      <c r="B58" s="169" t="s">
        <v>202</v>
      </c>
      <c r="C58" s="170"/>
      <c r="D58" s="138">
        <v>0.56000000000000005</v>
      </c>
      <c r="E58" s="170"/>
      <c r="F58" s="137" t="s">
        <v>51</v>
      </c>
      <c r="G58" s="170"/>
      <c r="H58" s="138">
        <v>22.5</v>
      </c>
      <c r="I58" s="170"/>
      <c r="J58" s="188">
        <f t="shared" si="0"/>
        <v>7560.0000000000009</v>
      </c>
      <c r="K58" s="133"/>
      <c r="L58" s="146">
        <f t="shared" si="4"/>
        <v>12.600000000000001</v>
      </c>
      <c r="M58" s="13"/>
    </row>
    <row r="59" spans="1:13" s="44" customFormat="1" ht="7.5" customHeight="1" x14ac:dyDescent="0.3">
      <c r="A59" s="15"/>
      <c r="B59" s="147"/>
      <c r="C59" s="170"/>
      <c r="D59" s="141"/>
      <c r="E59" s="170"/>
      <c r="F59" s="142"/>
      <c r="G59" s="170"/>
      <c r="H59" s="141"/>
      <c r="I59" s="170"/>
      <c r="J59" s="134"/>
      <c r="K59" s="133"/>
      <c r="L59" s="139"/>
      <c r="M59" s="13"/>
    </row>
    <row r="60" spans="1:13" s="44" customFormat="1" x14ac:dyDescent="0.3">
      <c r="A60" s="15"/>
      <c r="B60" s="124" t="s">
        <v>18</v>
      </c>
      <c r="C60" s="170"/>
      <c r="D60" s="144"/>
      <c r="E60" s="170"/>
      <c r="F60" s="132"/>
      <c r="G60" s="170"/>
      <c r="H60" s="144"/>
      <c r="I60" s="170"/>
      <c r="J60" s="196">
        <f t="shared" si="0"/>
        <v>115200</v>
      </c>
      <c r="K60" s="143"/>
      <c r="L60" s="145">
        <f>SUM(L61:L63)</f>
        <v>192</v>
      </c>
      <c r="M60" s="13"/>
    </row>
    <row r="61" spans="1:13" s="44" customFormat="1" x14ac:dyDescent="0.3">
      <c r="A61" s="15"/>
      <c r="B61" s="169" t="s">
        <v>58</v>
      </c>
      <c r="C61" s="170"/>
      <c r="D61" s="138">
        <v>1</v>
      </c>
      <c r="E61" s="170"/>
      <c r="F61" s="137" t="s">
        <v>42</v>
      </c>
      <c r="G61" s="170"/>
      <c r="H61" s="138">
        <v>0</v>
      </c>
      <c r="I61" s="170"/>
      <c r="J61" s="188">
        <f t="shared" si="0"/>
        <v>0</v>
      </c>
      <c r="K61" s="133"/>
      <c r="L61" s="146">
        <f>D61*H61</f>
        <v>0</v>
      </c>
      <c r="M61" s="13"/>
    </row>
    <row r="62" spans="1:13" s="44" customFormat="1" x14ac:dyDescent="0.3">
      <c r="A62" s="15"/>
      <c r="B62" s="169" t="s">
        <v>208</v>
      </c>
      <c r="C62" s="170"/>
      <c r="D62" s="138">
        <v>40</v>
      </c>
      <c r="E62" s="170"/>
      <c r="F62" s="137" t="s">
        <v>110</v>
      </c>
      <c r="G62" s="170"/>
      <c r="H62" s="138">
        <v>3</v>
      </c>
      <c r="I62" s="170"/>
      <c r="J62" s="188">
        <f t="shared" si="0"/>
        <v>72000</v>
      </c>
      <c r="K62" s="133"/>
      <c r="L62" s="146">
        <f>D62*H62</f>
        <v>120</v>
      </c>
      <c r="M62" s="13"/>
    </row>
    <row r="63" spans="1:13" s="44" customFormat="1" x14ac:dyDescent="0.3">
      <c r="A63" s="15"/>
      <c r="B63" s="169" t="s">
        <v>209</v>
      </c>
      <c r="C63" s="170"/>
      <c r="D63" s="138">
        <v>40</v>
      </c>
      <c r="E63" s="170"/>
      <c r="F63" s="137" t="s">
        <v>110</v>
      </c>
      <c r="G63" s="170"/>
      <c r="H63" s="138">
        <v>1.8</v>
      </c>
      <c r="I63" s="170"/>
      <c r="J63" s="188">
        <f t="shared" si="0"/>
        <v>43200</v>
      </c>
      <c r="K63" s="133"/>
      <c r="L63" s="146">
        <f>D63*H63</f>
        <v>72</v>
      </c>
      <c r="M63" s="13"/>
    </row>
    <row r="64" spans="1:13" s="44" customFormat="1" ht="7.5" customHeight="1" x14ac:dyDescent="0.3">
      <c r="A64" s="15"/>
      <c r="B64" s="170"/>
      <c r="C64" s="170"/>
      <c r="D64" s="170"/>
      <c r="E64" s="170"/>
      <c r="F64" s="132"/>
      <c r="G64" s="170"/>
      <c r="H64" s="148"/>
      <c r="I64" s="170"/>
      <c r="J64" s="188"/>
      <c r="K64" s="133"/>
      <c r="L64" s="139"/>
      <c r="M64" s="13"/>
    </row>
    <row r="65" spans="1:15" s="44" customFormat="1" x14ac:dyDescent="0.3">
      <c r="A65" s="15"/>
      <c r="B65" s="149" t="s">
        <v>74</v>
      </c>
      <c r="D65" s="197">
        <v>7.0000000000000007E-2</v>
      </c>
      <c r="E65" s="170"/>
      <c r="F65" s="132"/>
      <c r="G65" s="170"/>
      <c r="H65" s="170"/>
      <c r="I65" s="170"/>
      <c r="J65" s="94">
        <f t="shared" si="0"/>
        <v>18618</v>
      </c>
      <c r="K65" s="133"/>
      <c r="L65" s="166">
        <v>31.03</v>
      </c>
      <c r="M65" s="13"/>
      <c r="O65" s="95"/>
    </row>
    <row r="66" spans="1:15" s="44" customFormat="1" ht="7.5" customHeight="1" x14ac:dyDescent="0.3">
      <c r="A66" s="15"/>
      <c r="B66" s="170"/>
      <c r="C66" s="170"/>
      <c r="D66" s="170"/>
      <c r="E66" s="170"/>
      <c r="F66" s="132"/>
      <c r="G66" s="170"/>
      <c r="H66" s="170"/>
      <c r="I66" s="170"/>
      <c r="J66" s="134"/>
      <c r="K66" s="133"/>
      <c r="L66" s="139"/>
      <c r="M66" s="13"/>
    </row>
    <row r="67" spans="1:15" s="44" customFormat="1" x14ac:dyDescent="0.3">
      <c r="A67" s="15"/>
      <c r="B67" s="124" t="s">
        <v>17</v>
      </c>
      <c r="C67" s="170"/>
      <c r="D67" s="170"/>
      <c r="E67" s="170"/>
      <c r="F67" s="132"/>
      <c r="G67" s="170"/>
      <c r="H67" s="170"/>
      <c r="I67" s="170"/>
      <c r="J67" s="73">
        <f t="shared" si="0"/>
        <v>644076.9</v>
      </c>
      <c r="K67" s="143"/>
      <c r="L67" s="63">
        <f>L14+L17+L26+L34+L46+L53+L60+L65+L41</f>
        <v>1073.4615000000001</v>
      </c>
      <c r="M67" s="13"/>
    </row>
    <row r="68" spans="1:15" s="44" customFormat="1" x14ac:dyDescent="0.3">
      <c r="A68" s="15"/>
      <c r="B68" s="124" t="s">
        <v>16</v>
      </c>
      <c r="C68" s="170"/>
      <c r="D68" s="170"/>
      <c r="E68" s="170"/>
      <c r="F68" s="132"/>
      <c r="G68" s="170"/>
      <c r="H68" s="170"/>
      <c r="I68" s="170"/>
      <c r="J68" s="73">
        <f t="shared" si="0"/>
        <v>16101.922500000001</v>
      </c>
      <c r="K68" s="143"/>
      <c r="L68" s="64">
        <f>L67/D7</f>
        <v>26.836537500000002</v>
      </c>
      <c r="M68" s="13"/>
    </row>
    <row r="69" spans="1:15" s="44" customFormat="1" ht="7.5" customHeight="1" x14ac:dyDescent="0.3">
      <c r="A69" s="15"/>
      <c r="B69" s="170"/>
      <c r="C69" s="170"/>
      <c r="D69" s="170"/>
      <c r="E69" s="170"/>
      <c r="F69" s="132"/>
      <c r="G69" s="170"/>
      <c r="H69" s="170"/>
      <c r="I69" s="170"/>
      <c r="J69" s="72"/>
      <c r="K69" s="133"/>
      <c r="L69" s="139"/>
      <c r="M69" s="13"/>
    </row>
    <row r="70" spans="1:15" s="44" customFormat="1" ht="18" thickBot="1" x14ac:dyDescent="0.35">
      <c r="A70" s="15"/>
      <c r="B70" s="124" t="s">
        <v>59</v>
      </c>
      <c r="C70" s="124"/>
      <c r="D70" s="124"/>
      <c r="E70" s="124"/>
      <c r="F70" s="127"/>
      <c r="G70" s="124"/>
      <c r="H70" s="124"/>
      <c r="I70" s="124"/>
      <c r="J70" s="74">
        <f t="shared" si="0"/>
        <v>519923.09999999992</v>
      </c>
      <c r="K70" s="143"/>
      <c r="L70" s="65">
        <f>L10-L67</f>
        <v>866.53849999999989</v>
      </c>
      <c r="M70" s="13"/>
    </row>
    <row r="71" spans="1:15" s="44" customFormat="1" ht="7.5" customHeight="1" thickTop="1" x14ac:dyDescent="0.3">
      <c r="A71" s="15"/>
      <c r="B71" s="170"/>
      <c r="C71" s="170"/>
      <c r="D71" s="170"/>
      <c r="E71" s="170"/>
      <c r="F71" s="132"/>
      <c r="G71" s="170"/>
      <c r="H71" s="170"/>
      <c r="I71" s="170"/>
      <c r="J71" s="134"/>
      <c r="K71" s="133"/>
      <c r="L71" s="139"/>
      <c r="M71" s="13"/>
    </row>
    <row r="72" spans="1:15" s="44" customFormat="1" x14ac:dyDescent="0.3">
      <c r="A72" s="15"/>
      <c r="B72" s="135" t="s">
        <v>15</v>
      </c>
      <c r="C72" s="170"/>
      <c r="D72" s="170"/>
      <c r="E72" s="170"/>
      <c r="F72" s="132"/>
      <c r="G72" s="170"/>
      <c r="H72" s="170"/>
      <c r="I72" s="170"/>
      <c r="J72" s="134"/>
      <c r="K72" s="133"/>
      <c r="L72" s="153"/>
      <c r="M72" s="13"/>
    </row>
    <row r="73" spans="1:15" s="44" customFormat="1" ht="18" customHeight="1" x14ac:dyDescent="0.3">
      <c r="A73" s="15"/>
      <c r="B73" s="180" t="s">
        <v>203</v>
      </c>
      <c r="C73" s="180"/>
      <c r="D73" s="180"/>
      <c r="E73" s="181"/>
      <c r="F73" s="181"/>
      <c r="G73" s="181"/>
      <c r="H73" s="181"/>
      <c r="I73" s="181"/>
      <c r="J73" s="198">
        <f>L73*$L$1</f>
        <v>21000</v>
      </c>
      <c r="K73" s="133"/>
      <c r="L73" s="154">
        <v>35</v>
      </c>
      <c r="M73" s="13"/>
    </row>
    <row r="74" spans="1:15" s="44" customFormat="1" ht="18" customHeight="1" x14ac:dyDescent="0.3">
      <c r="A74" s="15"/>
      <c r="B74" s="180" t="s">
        <v>52</v>
      </c>
      <c r="C74" s="180"/>
      <c r="D74" s="180"/>
      <c r="E74" s="181"/>
      <c r="F74" s="181"/>
      <c r="G74" s="181"/>
      <c r="H74" s="181"/>
      <c r="I74" s="181"/>
      <c r="J74" s="198">
        <f t="shared" ref="J74:J79" si="5">L74*$L$1</f>
        <v>15600</v>
      </c>
      <c r="K74" s="133"/>
      <c r="L74" s="154">
        <v>26</v>
      </c>
      <c r="M74" s="13"/>
    </row>
    <row r="75" spans="1:15" s="44" customFormat="1" ht="18" customHeight="1" x14ac:dyDescent="0.3">
      <c r="A75" s="15"/>
      <c r="B75" s="180" t="s">
        <v>53</v>
      </c>
      <c r="C75" s="180"/>
      <c r="D75" s="180"/>
      <c r="E75" s="181"/>
      <c r="F75" s="181"/>
      <c r="G75" s="181"/>
      <c r="H75" s="181"/>
      <c r="I75" s="181"/>
      <c r="J75" s="198">
        <f t="shared" si="5"/>
        <v>210000</v>
      </c>
      <c r="K75" s="133"/>
      <c r="L75" s="154">
        <v>350</v>
      </c>
      <c r="M75" s="13"/>
    </row>
    <row r="76" spans="1:15" s="44" customFormat="1" ht="18" customHeight="1" x14ac:dyDescent="0.3">
      <c r="A76" s="15"/>
      <c r="B76" s="180" t="s">
        <v>54</v>
      </c>
      <c r="C76" s="180"/>
      <c r="D76" s="180"/>
      <c r="E76" s="181"/>
      <c r="F76" s="181"/>
      <c r="G76" s="181"/>
      <c r="H76" s="181"/>
      <c r="I76" s="181"/>
      <c r="J76" s="198">
        <f t="shared" si="5"/>
        <v>49800</v>
      </c>
      <c r="K76" s="133"/>
      <c r="L76" s="154">
        <v>83</v>
      </c>
      <c r="M76" s="13"/>
    </row>
    <row r="77" spans="1:15" s="44" customFormat="1" ht="18" customHeight="1" x14ac:dyDescent="0.3">
      <c r="A77" s="15"/>
      <c r="B77" s="180" t="s">
        <v>56</v>
      </c>
      <c r="C77" s="180"/>
      <c r="D77" s="180"/>
      <c r="E77" s="181"/>
      <c r="F77" s="181"/>
      <c r="G77" s="181"/>
      <c r="H77" s="181"/>
      <c r="I77" s="181"/>
      <c r="J77" s="198">
        <f t="shared" si="5"/>
        <v>0</v>
      </c>
      <c r="K77" s="133"/>
      <c r="L77" s="154"/>
      <c r="M77" s="13"/>
    </row>
    <row r="78" spans="1:15" s="44" customFormat="1" ht="18" customHeight="1" x14ac:dyDescent="0.3">
      <c r="A78" s="15"/>
      <c r="B78" s="180" t="s">
        <v>57</v>
      </c>
      <c r="C78" s="180"/>
      <c r="D78" s="180"/>
      <c r="E78" s="181"/>
      <c r="F78" s="181"/>
      <c r="G78" s="181"/>
      <c r="H78" s="181"/>
      <c r="I78" s="181"/>
      <c r="J78" s="198">
        <f t="shared" si="5"/>
        <v>3078</v>
      </c>
      <c r="K78" s="133"/>
      <c r="L78" s="154">
        <v>5.13</v>
      </c>
      <c r="M78" s="13"/>
    </row>
    <row r="79" spans="1:15" s="44" customFormat="1" ht="18" customHeight="1" x14ac:dyDescent="0.3">
      <c r="A79" s="15"/>
      <c r="B79" s="180" t="s">
        <v>61</v>
      </c>
      <c r="C79" s="180"/>
      <c r="D79" s="180"/>
      <c r="E79" s="181"/>
      <c r="F79" s="181"/>
      <c r="G79" s="181"/>
      <c r="H79" s="181"/>
      <c r="I79" s="181"/>
      <c r="J79" s="198">
        <f t="shared" si="5"/>
        <v>112122</v>
      </c>
      <c r="K79" s="133"/>
      <c r="L79" s="154">
        <v>186.87</v>
      </c>
      <c r="M79" s="13"/>
    </row>
    <row r="80" spans="1:15" s="44" customFormat="1" ht="7.5" customHeight="1" x14ac:dyDescent="0.3">
      <c r="A80" s="15"/>
      <c r="B80" s="170"/>
      <c r="C80" s="170"/>
      <c r="D80" s="170"/>
      <c r="E80" s="170"/>
      <c r="F80" s="132"/>
      <c r="G80" s="170"/>
      <c r="H80" s="170"/>
      <c r="I80" s="170"/>
      <c r="J80" s="134"/>
      <c r="K80" s="133"/>
      <c r="L80" s="139"/>
      <c r="M80" s="13"/>
    </row>
    <row r="81" spans="1:13" s="44" customFormat="1" x14ac:dyDescent="0.3">
      <c r="A81" s="15"/>
      <c r="B81" s="124" t="s">
        <v>14</v>
      </c>
      <c r="C81" s="170"/>
      <c r="D81" s="170"/>
      <c r="E81" s="170"/>
      <c r="F81" s="132"/>
      <c r="G81" s="170"/>
      <c r="H81" s="170"/>
      <c r="I81" s="170"/>
      <c r="J81" s="73">
        <f t="shared" ref="J81:J87" si="6">L81*$L$1</f>
        <v>411600</v>
      </c>
      <c r="K81" s="143"/>
      <c r="L81" s="63">
        <f>SUM(L72:L79)</f>
        <v>686</v>
      </c>
      <c r="M81" s="13"/>
    </row>
    <row r="82" spans="1:13" x14ac:dyDescent="0.3">
      <c r="A82" s="15"/>
      <c r="B82" s="124" t="s">
        <v>13</v>
      </c>
      <c r="C82" s="170"/>
      <c r="D82" s="170"/>
      <c r="E82" s="170"/>
      <c r="F82" s="132"/>
      <c r="G82" s="170"/>
      <c r="H82" s="170"/>
      <c r="I82" s="170"/>
      <c r="J82" s="73">
        <f t="shared" si="6"/>
        <v>10290</v>
      </c>
      <c r="K82" s="143"/>
      <c r="L82" s="64">
        <f>L81/D7</f>
        <v>17.149999999999999</v>
      </c>
      <c r="M82" s="13"/>
    </row>
    <row r="83" spans="1:13" x14ac:dyDescent="0.3">
      <c r="A83" s="15"/>
      <c r="B83" s="170"/>
      <c r="C83" s="170"/>
      <c r="D83" s="170"/>
      <c r="E83" s="170"/>
      <c r="F83" s="132"/>
      <c r="G83" s="170"/>
      <c r="H83" s="170"/>
      <c r="I83" s="170"/>
      <c r="J83" s="134"/>
      <c r="K83" s="133"/>
      <c r="L83" s="139"/>
      <c r="M83" s="13"/>
    </row>
    <row r="84" spans="1:13" x14ac:dyDescent="0.3">
      <c r="A84" s="15"/>
      <c r="B84" s="124" t="s">
        <v>12</v>
      </c>
      <c r="C84" s="170"/>
      <c r="D84" s="170"/>
      <c r="E84" s="170"/>
      <c r="F84" s="132"/>
      <c r="G84" s="170"/>
      <c r="H84" s="170"/>
      <c r="I84" s="170"/>
      <c r="J84" s="73">
        <f t="shared" si="6"/>
        <v>1055676.9000000001</v>
      </c>
      <c r="K84" s="143"/>
      <c r="L84" s="63">
        <f>L67+L81</f>
        <v>1759.4615000000001</v>
      </c>
      <c r="M84" s="13"/>
    </row>
    <row r="85" spans="1:13" x14ac:dyDescent="0.3">
      <c r="A85" s="15"/>
      <c r="B85" s="124" t="s">
        <v>11</v>
      </c>
      <c r="C85" s="170"/>
      <c r="D85" s="170"/>
      <c r="E85" s="170"/>
      <c r="F85" s="132"/>
      <c r="G85" s="170"/>
      <c r="H85" s="170"/>
      <c r="I85" s="170"/>
      <c r="J85" s="73">
        <f t="shared" si="6"/>
        <v>26391.922500000004</v>
      </c>
      <c r="K85" s="143"/>
      <c r="L85" s="64">
        <f>L84/D7</f>
        <v>43.986537500000004</v>
      </c>
      <c r="M85" s="13"/>
    </row>
    <row r="86" spans="1:13" x14ac:dyDescent="0.3">
      <c r="A86" s="15"/>
      <c r="B86" s="170"/>
      <c r="C86" s="170"/>
      <c r="D86" s="170"/>
      <c r="E86" s="170"/>
      <c r="F86" s="132"/>
      <c r="G86" s="170"/>
      <c r="H86" s="170"/>
      <c r="I86" s="170"/>
      <c r="J86" s="72"/>
      <c r="K86" s="133"/>
      <c r="L86" s="139"/>
      <c r="M86" s="13"/>
    </row>
    <row r="87" spans="1:13" ht="18" thickBot="1" x14ac:dyDescent="0.35">
      <c r="A87" s="15"/>
      <c r="B87" s="124" t="s">
        <v>10</v>
      </c>
      <c r="C87" s="124"/>
      <c r="D87" s="124"/>
      <c r="E87" s="124"/>
      <c r="F87" s="127"/>
      <c r="G87" s="124"/>
      <c r="H87" s="124"/>
      <c r="I87" s="124"/>
      <c r="J87" s="74">
        <f t="shared" si="6"/>
        <v>108323.09999999993</v>
      </c>
      <c r="K87" s="143"/>
      <c r="L87" s="65">
        <f>L10-L84</f>
        <v>180.53849999999989</v>
      </c>
      <c r="M87" s="13"/>
    </row>
    <row r="88" spans="1:13" ht="18" thickTop="1" x14ac:dyDescent="0.3">
      <c r="A88" s="15"/>
      <c r="B88" s="170"/>
      <c r="C88" s="170"/>
      <c r="D88" s="170"/>
      <c r="E88" s="170"/>
      <c r="F88" s="132"/>
      <c r="G88" s="170"/>
      <c r="H88" s="170"/>
      <c r="I88" s="170"/>
      <c r="J88" s="134"/>
      <c r="K88" s="133"/>
      <c r="L88" s="134"/>
      <c r="M88" s="13"/>
    </row>
    <row r="89" spans="1:13" x14ac:dyDescent="0.3">
      <c r="A89" s="15"/>
      <c r="B89" s="170" t="s">
        <v>9</v>
      </c>
      <c r="C89" s="170"/>
      <c r="D89" s="170"/>
      <c r="E89" s="170"/>
      <c r="F89" s="132"/>
      <c r="G89" s="170"/>
      <c r="H89" s="170"/>
      <c r="I89" s="170"/>
      <c r="J89" s="155"/>
      <c r="K89" s="170"/>
      <c r="L89" s="155"/>
      <c r="M89" s="23"/>
    </row>
    <row r="90" spans="1:13" x14ac:dyDescent="0.3">
      <c r="A90" s="15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23"/>
    </row>
    <row r="91" spans="1:13" x14ac:dyDescent="0.3">
      <c r="A91" s="15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23"/>
    </row>
    <row r="92" spans="1:13" x14ac:dyDescent="0.3">
      <c r="A92" s="15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3"/>
    </row>
    <row r="93" spans="1:13" x14ac:dyDescent="0.3">
      <c r="A93" s="15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3"/>
    </row>
    <row r="94" spans="1:13" x14ac:dyDescent="0.3">
      <c r="A94" s="15"/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3"/>
    </row>
    <row r="95" spans="1:13" x14ac:dyDescent="0.3">
      <c r="A95" s="15"/>
      <c r="B95" s="170"/>
      <c r="C95" s="170"/>
      <c r="D95" s="170"/>
      <c r="E95" s="170"/>
      <c r="F95" s="132"/>
      <c r="G95" s="170"/>
      <c r="H95" s="170"/>
      <c r="I95" s="170"/>
      <c r="J95" s="155"/>
      <c r="K95" s="170"/>
      <c r="L95" s="155"/>
      <c r="M95" s="23"/>
    </row>
    <row r="96" spans="1:13" x14ac:dyDescent="0.3">
      <c r="A96" s="15"/>
      <c r="B96" s="135" t="s">
        <v>8</v>
      </c>
      <c r="C96" s="170"/>
      <c r="D96" s="156" t="s">
        <v>7</v>
      </c>
      <c r="E96" s="170"/>
      <c r="F96" s="132" t="s">
        <v>6</v>
      </c>
      <c r="G96" s="170"/>
      <c r="H96" s="156" t="s">
        <v>5</v>
      </c>
      <c r="I96" s="170"/>
      <c r="J96" s="155"/>
      <c r="K96" s="170"/>
      <c r="L96" s="155"/>
      <c r="M96" s="23"/>
    </row>
    <row r="97" spans="1:13" x14ac:dyDescent="0.3">
      <c r="A97" s="15"/>
      <c r="B97" s="170"/>
      <c r="C97" s="170"/>
      <c r="D97" s="157">
        <v>0.1</v>
      </c>
      <c r="E97" s="170"/>
      <c r="F97" s="132"/>
      <c r="G97" s="170"/>
      <c r="H97" s="157">
        <v>0.1</v>
      </c>
      <c r="I97" s="170"/>
      <c r="J97" s="155"/>
      <c r="K97" s="170"/>
      <c r="L97" s="155"/>
      <c r="M97" s="23"/>
    </row>
    <row r="98" spans="1:13" s="44" customFormat="1" x14ac:dyDescent="0.3">
      <c r="A98" s="15"/>
      <c r="B98" s="170"/>
      <c r="C98" s="170"/>
      <c r="D98" s="158"/>
      <c r="E98" s="124"/>
      <c r="F98" s="126" t="s">
        <v>3</v>
      </c>
      <c r="G98" s="124"/>
      <c r="H98" s="158"/>
      <c r="I98" s="170"/>
      <c r="J98" s="155"/>
      <c r="K98" s="170"/>
      <c r="L98" s="155"/>
      <c r="M98" s="23"/>
    </row>
    <row r="99" spans="1:13" s="44" customFormat="1" x14ac:dyDescent="0.3">
      <c r="A99" s="15"/>
      <c r="B99" s="159" t="s">
        <v>4</v>
      </c>
      <c r="C99" s="170"/>
      <c r="D99" s="158">
        <f>F99*(1-D97)</f>
        <v>36</v>
      </c>
      <c r="E99" s="124"/>
      <c r="F99" s="127">
        <f>D7</f>
        <v>40</v>
      </c>
      <c r="G99" s="124"/>
      <c r="H99" s="126">
        <f>F99*(1+H97)</f>
        <v>44</v>
      </c>
      <c r="I99" s="170"/>
      <c r="J99" s="155"/>
      <c r="K99" s="170"/>
      <c r="L99" s="155"/>
      <c r="M99" s="23"/>
    </row>
    <row r="100" spans="1:13" s="44" customFormat="1" ht="4.5" customHeight="1" x14ac:dyDescent="0.3">
      <c r="A100" s="15"/>
      <c r="B100" s="170"/>
      <c r="C100" s="170"/>
      <c r="D100" s="170"/>
      <c r="E100" s="170"/>
      <c r="F100" s="132"/>
      <c r="G100" s="170"/>
      <c r="H100" s="170"/>
      <c r="I100" s="170"/>
      <c r="J100" s="155"/>
      <c r="K100" s="170"/>
      <c r="L100" s="155"/>
      <c r="M100" s="23"/>
    </row>
    <row r="101" spans="1:13" s="44" customFormat="1" x14ac:dyDescent="0.3">
      <c r="A101" s="15"/>
      <c r="B101" s="170" t="s">
        <v>2</v>
      </c>
      <c r="C101" s="170"/>
      <c r="D101" s="161">
        <f>$L$67/D99</f>
        <v>29.818375000000003</v>
      </c>
      <c r="E101" s="170"/>
      <c r="F101" s="161">
        <f>$L$67/F99</f>
        <v>26.836537500000002</v>
      </c>
      <c r="G101" s="170"/>
      <c r="H101" s="161">
        <f>$L$67/H99</f>
        <v>24.396852272727276</v>
      </c>
      <c r="I101" s="170"/>
      <c r="J101" s="155"/>
      <c r="K101" s="170"/>
      <c r="L101" s="155"/>
      <c r="M101" s="23"/>
    </row>
    <row r="102" spans="1:13" s="44" customFormat="1" ht="4.5" customHeight="1" x14ac:dyDescent="0.3">
      <c r="A102" s="15"/>
      <c r="B102" s="170"/>
      <c r="C102" s="170"/>
      <c r="D102" s="170"/>
      <c r="E102" s="170"/>
      <c r="F102" s="132"/>
      <c r="G102" s="170"/>
      <c r="H102" s="170"/>
      <c r="I102" s="170"/>
      <c r="J102" s="155"/>
      <c r="K102" s="170"/>
      <c r="L102" s="155"/>
      <c r="M102" s="23"/>
    </row>
    <row r="103" spans="1:13" s="44" customFormat="1" x14ac:dyDescent="0.3">
      <c r="A103" s="15"/>
      <c r="B103" s="170" t="s">
        <v>1</v>
      </c>
      <c r="C103" s="170"/>
      <c r="D103" s="161">
        <f>$L$81/D99</f>
        <v>19.055555555555557</v>
      </c>
      <c r="E103" s="170"/>
      <c r="F103" s="161">
        <f>$L$81/F99</f>
        <v>17.149999999999999</v>
      </c>
      <c r="G103" s="170"/>
      <c r="H103" s="161">
        <f>$L$81/H99</f>
        <v>15.590909090909092</v>
      </c>
      <c r="I103" s="170"/>
      <c r="J103" s="155"/>
      <c r="K103" s="170"/>
      <c r="L103" s="155"/>
      <c r="M103" s="23"/>
    </row>
    <row r="104" spans="1:13" s="44" customFormat="1" ht="3.75" customHeight="1" x14ac:dyDescent="0.3">
      <c r="A104" s="15"/>
      <c r="B104" s="170"/>
      <c r="C104" s="170"/>
      <c r="D104" s="170"/>
      <c r="E104" s="170"/>
      <c r="F104" s="132"/>
      <c r="G104" s="170"/>
      <c r="H104" s="170"/>
      <c r="I104" s="170"/>
      <c r="J104" s="155"/>
      <c r="K104" s="170"/>
      <c r="L104" s="155"/>
      <c r="M104" s="23"/>
    </row>
    <row r="105" spans="1:13" s="44" customFormat="1" x14ac:dyDescent="0.3">
      <c r="A105" s="15"/>
      <c r="B105" s="170" t="s">
        <v>0</v>
      </c>
      <c r="C105" s="170"/>
      <c r="D105" s="161">
        <f>$L$84/D99</f>
        <v>48.87393055555556</v>
      </c>
      <c r="E105" s="170"/>
      <c r="F105" s="161">
        <f>$L$84/F99</f>
        <v>43.986537500000004</v>
      </c>
      <c r="G105" s="170"/>
      <c r="H105" s="161">
        <f>$L$84/H99</f>
        <v>39.987761363636366</v>
      </c>
      <c r="I105" s="170"/>
      <c r="J105" s="155"/>
      <c r="K105" s="170"/>
      <c r="L105" s="155"/>
      <c r="M105" s="23"/>
    </row>
    <row r="106" spans="1:13" s="44" customFormat="1" ht="5.25" customHeight="1" x14ac:dyDescent="0.3">
      <c r="A106" s="15"/>
      <c r="B106" s="170"/>
      <c r="C106" s="170"/>
      <c r="D106" s="170"/>
      <c r="E106" s="170"/>
      <c r="F106" s="132"/>
      <c r="G106" s="170"/>
      <c r="H106" s="170"/>
      <c r="I106" s="170"/>
      <c r="J106" s="155"/>
      <c r="K106" s="170"/>
      <c r="L106" s="155"/>
      <c r="M106" s="23"/>
    </row>
    <row r="107" spans="1:13" s="44" customFormat="1" x14ac:dyDescent="0.3">
      <c r="A107" s="15"/>
      <c r="B107" s="170"/>
      <c r="C107" s="170"/>
      <c r="D107" s="170"/>
      <c r="E107" s="170"/>
      <c r="F107" s="132"/>
      <c r="G107" s="170"/>
      <c r="H107" s="170"/>
      <c r="I107" s="170"/>
      <c r="J107" s="155"/>
      <c r="K107" s="170"/>
      <c r="L107" s="155"/>
      <c r="M107" s="23"/>
    </row>
    <row r="108" spans="1:13" s="44" customFormat="1" x14ac:dyDescent="0.3">
      <c r="A108" s="15"/>
      <c r="B108" s="170"/>
      <c r="C108" s="170"/>
      <c r="D108" s="124"/>
      <c r="E108" s="124"/>
      <c r="F108" s="127" t="s">
        <v>4</v>
      </c>
      <c r="G108" s="124"/>
      <c r="H108" s="124"/>
      <c r="I108" s="170"/>
      <c r="J108" s="155"/>
      <c r="K108" s="170"/>
      <c r="L108" s="155"/>
      <c r="M108" s="23"/>
    </row>
    <row r="109" spans="1:13" s="44" customFormat="1" x14ac:dyDescent="0.3">
      <c r="A109" s="15"/>
      <c r="B109" s="159" t="s">
        <v>3</v>
      </c>
      <c r="C109" s="170"/>
      <c r="D109" s="162">
        <f>F109*(1-D97)</f>
        <v>43.65</v>
      </c>
      <c r="E109" s="124"/>
      <c r="F109" s="163">
        <f>H7</f>
        <v>48.5</v>
      </c>
      <c r="G109" s="124"/>
      <c r="H109" s="162">
        <f>F109*(1+H97)</f>
        <v>53.35</v>
      </c>
      <c r="I109" s="170"/>
      <c r="J109" s="155"/>
      <c r="K109" s="170"/>
      <c r="L109" s="155"/>
      <c r="M109" s="23"/>
    </row>
    <row r="110" spans="1:13" s="44" customFormat="1" ht="4.5" customHeight="1" x14ac:dyDescent="0.3">
      <c r="A110" s="15"/>
      <c r="B110" s="170"/>
      <c r="C110" s="170"/>
      <c r="D110" s="170"/>
      <c r="E110" s="170"/>
      <c r="F110" s="132"/>
      <c r="G110" s="170"/>
      <c r="H110" s="170"/>
      <c r="I110" s="170"/>
      <c r="J110" s="155"/>
      <c r="K110" s="170"/>
      <c r="L110" s="155"/>
      <c r="M110" s="23"/>
    </row>
    <row r="111" spans="1:13" s="44" customFormat="1" x14ac:dyDescent="0.3">
      <c r="A111" s="15"/>
      <c r="B111" s="170" t="s">
        <v>2</v>
      </c>
      <c r="C111" s="170"/>
      <c r="D111" s="164">
        <f>$L$67/D109</f>
        <v>24.592474226804129</v>
      </c>
      <c r="E111" s="170"/>
      <c r="F111" s="164">
        <f>$L$67/F109</f>
        <v>22.133226804123712</v>
      </c>
      <c r="G111" s="170"/>
      <c r="H111" s="164">
        <f>$L$67/H109</f>
        <v>20.121115276476104</v>
      </c>
      <c r="I111" s="170"/>
      <c r="J111" s="155"/>
      <c r="K111" s="170"/>
      <c r="L111" s="155"/>
      <c r="M111" s="23"/>
    </row>
    <row r="112" spans="1:13" s="44" customFormat="1" ht="3" customHeight="1" x14ac:dyDescent="0.3">
      <c r="A112" s="15"/>
      <c r="B112" s="170"/>
      <c r="C112" s="170"/>
      <c r="D112" s="170"/>
      <c r="E112" s="170"/>
      <c r="F112" s="132"/>
      <c r="G112" s="170"/>
      <c r="H112" s="170"/>
      <c r="I112" s="170"/>
      <c r="J112" s="155"/>
      <c r="K112" s="170"/>
      <c r="L112" s="155"/>
      <c r="M112" s="23"/>
    </row>
    <row r="113" spans="1:13" s="44" customFormat="1" x14ac:dyDescent="0.3">
      <c r="A113" s="15"/>
      <c r="B113" s="170" t="s">
        <v>1</v>
      </c>
      <c r="C113" s="170"/>
      <c r="D113" s="164">
        <f>$L$81/D109</f>
        <v>15.715922107674686</v>
      </c>
      <c r="E113" s="170"/>
      <c r="F113" s="164">
        <f>$L$81/F109</f>
        <v>14.144329896907216</v>
      </c>
      <c r="G113" s="170"/>
      <c r="H113" s="164">
        <f>$L$81/H109</f>
        <v>12.858481724461106</v>
      </c>
      <c r="I113" s="170"/>
      <c r="J113" s="155"/>
      <c r="K113" s="170"/>
      <c r="L113" s="155"/>
      <c r="M113" s="23"/>
    </row>
    <row r="114" spans="1:13" s="44" customFormat="1" ht="3.75" customHeight="1" x14ac:dyDescent="0.3">
      <c r="A114" s="15"/>
      <c r="B114" s="170"/>
      <c r="C114" s="170"/>
      <c r="D114" s="170"/>
      <c r="E114" s="170"/>
      <c r="F114" s="132"/>
      <c r="G114" s="170"/>
      <c r="H114" s="170"/>
      <c r="I114" s="170"/>
      <c r="J114" s="155"/>
      <c r="K114" s="170"/>
      <c r="L114" s="155"/>
      <c r="M114" s="23"/>
    </row>
    <row r="115" spans="1:13" s="44" customFormat="1" x14ac:dyDescent="0.3">
      <c r="A115" s="15"/>
      <c r="B115" s="170" t="s">
        <v>0</v>
      </c>
      <c r="C115" s="170"/>
      <c r="D115" s="164">
        <f>$L$84/D109</f>
        <v>40.308396334478815</v>
      </c>
      <c r="E115" s="170"/>
      <c r="F115" s="164">
        <f>$L$84/F109</f>
        <v>36.277556701030932</v>
      </c>
      <c r="G115" s="170"/>
      <c r="H115" s="164">
        <f>$L$84/H109</f>
        <v>32.979597000937211</v>
      </c>
      <c r="I115" s="170"/>
      <c r="J115" s="155"/>
      <c r="K115" s="170"/>
      <c r="L115" s="155"/>
      <c r="M115" s="23"/>
    </row>
    <row r="116" spans="1:13" s="44" customFormat="1" ht="5.25" customHeight="1" thickBot="1" x14ac:dyDescent="0.35">
      <c r="A116" s="19"/>
      <c r="B116" s="14"/>
      <c r="C116" s="14"/>
      <c r="D116" s="14"/>
      <c r="E116" s="14"/>
      <c r="F116" s="47"/>
      <c r="G116" s="14"/>
      <c r="H116" s="14"/>
      <c r="I116" s="14"/>
      <c r="J116" s="68"/>
      <c r="K116" s="14"/>
      <c r="L116" s="68"/>
      <c r="M116" s="48"/>
    </row>
    <row r="117" spans="1:13" s="44" customFormat="1" x14ac:dyDescent="0.3">
      <c r="F117" s="46"/>
      <c r="J117" s="69"/>
      <c r="L117" s="69"/>
    </row>
    <row r="118" spans="1:13" s="44" customFormat="1" x14ac:dyDescent="0.3">
      <c r="F118" s="46"/>
      <c r="J118" s="69"/>
      <c r="L118" s="69"/>
    </row>
    <row r="119" spans="1:13" s="44" customFormat="1" x14ac:dyDescent="0.3">
      <c r="F119" s="46"/>
      <c r="J119" s="69"/>
      <c r="L119" s="69"/>
    </row>
    <row r="120" spans="1:13" s="44" customFormat="1" x14ac:dyDescent="0.3">
      <c r="F120" s="46"/>
      <c r="J120" s="69"/>
      <c r="L120" s="69"/>
    </row>
    <row r="121" spans="1:13" s="44" customFormat="1" x14ac:dyDescent="0.3">
      <c r="F121" s="46"/>
      <c r="J121" s="69"/>
      <c r="L121" s="69"/>
    </row>
    <row r="122" spans="1:13" s="44" customFormat="1" x14ac:dyDescent="0.3">
      <c r="F122" s="46"/>
      <c r="J122" s="69"/>
      <c r="L122" s="69"/>
    </row>
    <row r="123" spans="1:13" s="44" customFormat="1" x14ac:dyDescent="0.3">
      <c r="F123" s="46"/>
      <c r="J123" s="69"/>
      <c r="L123" s="69"/>
    </row>
    <row r="124" spans="1:13" s="44" customFormat="1" x14ac:dyDescent="0.3">
      <c r="F124" s="46"/>
      <c r="J124" s="69"/>
      <c r="L124" s="69"/>
    </row>
    <row r="125" spans="1:13" s="44" customFormat="1" x14ac:dyDescent="0.3">
      <c r="F125" s="46"/>
      <c r="J125" s="69"/>
      <c r="L125" s="69"/>
    </row>
    <row r="126" spans="1:13" s="44" customFormat="1" x14ac:dyDescent="0.3">
      <c r="F126" s="46"/>
      <c r="J126" s="69"/>
      <c r="L126" s="69"/>
    </row>
    <row r="127" spans="1:13" s="44" customFormat="1" x14ac:dyDescent="0.3">
      <c r="F127" s="46"/>
      <c r="J127" s="69"/>
      <c r="L127" s="69"/>
    </row>
    <row r="128" spans="1:13" s="44" customFormat="1" x14ac:dyDescent="0.3">
      <c r="F128" s="46"/>
      <c r="J128" s="69"/>
      <c r="L128" s="69"/>
    </row>
    <row r="129" spans="6:12" s="44" customFormat="1" x14ac:dyDescent="0.3">
      <c r="F129" s="46"/>
      <c r="J129" s="69"/>
      <c r="L129" s="69"/>
    </row>
    <row r="130" spans="6:12" s="44" customFormat="1" x14ac:dyDescent="0.3">
      <c r="F130" s="46"/>
      <c r="J130" s="69"/>
      <c r="L130" s="69"/>
    </row>
    <row r="131" spans="6:12" s="44" customFormat="1" x14ac:dyDescent="0.3">
      <c r="F131" s="46"/>
      <c r="J131" s="69"/>
      <c r="L131" s="69"/>
    </row>
    <row r="132" spans="6:12" s="44" customFormat="1" x14ac:dyDescent="0.3">
      <c r="F132" s="46"/>
      <c r="J132" s="69"/>
      <c r="L132" s="69"/>
    </row>
    <row r="133" spans="6:12" s="44" customFormat="1" x14ac:dyDescent="0.3">
      <c r="F133" s="46"/>
      <c r="J133" s="69"/>
      <c r="L133" s="69"/>
    </row>
    <row r="134" spans="6:12" s="44" customFormat="1" x14ac:dyDescent="0.3">
      <c r="F134" s="46"/>
      <c r="J134" s="69"/>
      <c r="L134" s="69"/>
    </row>
    <row r="135" spans="6:12" s="44" customFormat="1" x14ac:dyDescent="0.3">
      <c r="F135" s="46"/>
      <c r="J135" s="69"/>
      <c r="L135" s="69"/>
    </row>
    <row r="136" spans="6:12" s="44" customFormat="1" x14ac:dyDescent="0.3">
      <c r="F136" s="46"/>
      <c r="J136" s="69"/>
      <c r="L136" s="69"/>
    </row>
    <row r="137" spans="6:12" s="44" customFormat="1" x14ac:dyDescent="0.3">
      <c r="F137" s="46"/>
      <c r="J137" s="69"/>
      <c r="L137" s="69"/>
    </row>
    <row r="138" spans="6:12" s="44" customFormat="1" x14ac:dyDescent="0.3">
      <c r="F138" s="46"/>
      <c r="J138" s="69"/>
      <c r="L138" s="69"/>
    </row>
    <row r="139" spans="6:12" s="44" customFormat="1" x14ac:dyDescent="0.3">
      <c r="F139" s="46"/>
      <c r="J139" s="69"/>
      <c r="L139" s="69"/>
    </row>
    <row r="140" spans="6:12" s="44" customFormat="1" x14ac:dyDescent="0.3">
      <c r="F140" s="46"/>
      <c r="J140" s="69"/>
      <c r="L140" s="69"/>
    </row>
    <row r="141" spans="6:12" s="44" customFormat="1" x14ac:dyDescent="0.3">
      <c r="F141" s="46"/>
      <c r="J141" s="69"/>
      <c r="L141" s="69"/>
    </row>
    <row r="142" spans="6:12" s="44" customFormat="1" x14ac:dyDescent="0.3">
      <c r="F142" s="46"/>
      <c r="J142" s="69"/>
      <c r="L142" s="69"/>
    </row>
    <row r="143" spans="6:12" s="44" customFormat="1" x14ac:dyDescent="0.3">
      <c r="F143" s="46"/>
      <c r="J143" s="69"/>
      <c r="L143" s="69"/>
    </row>
    <row r="144" spans="6:12" s="44" customFormat="1" x14ac:dyDescent="0.3">
      <c r="F144" s="46"/>
      <c r="J144" s="69"/>
      <c r="L144" s="69"/>
    </row>
    <row r="145" spans="6:12" s="44" customFormat="1" x14ac:dyDescent="0.3">
      <c r="F145" s="46"/>
      <c r="J145" s="69"/>
      <c r="L145" s="69"/>
    </row>
    <row r="146" spans="6:12" s="44" customFormat="1" x14ac:dyDescent="0.3">
      <c r="F146" s="46"/>
      <c r="J146" s="69"/>
      <c r="L146" s="69"/>
    </row>
    <row r="147" spans="6:12" s="44" customFormat="1" x14ac:dyDescent="0.3">
      <c r="F147" s="46"/>
      <c r="J147" s="69"/>
      <c r="L147" s="69"/>
    </row>
    <row r="148" spans="6:12" s="44" customFormat="1" x14ac:dyDescent="0.3">
      <c r="F148" s="46"/>
      <c r="J148" s="69"/>
      <c r="L148" s="69"/>
    </row>
    <row r="149" spans="6:12" s="44" customFormat="1" x14ac:dyDescent="0.3">
      <c r="F149" s="46"/>
      <c r="J149" s="69"/>
      <c r="L149" s="69"/>
    </row>
    <row r="150" spans="6:12" s="44" customFormat="1" x14ac:dyDescent="0.3">
      <c r="F150" s="46"/>
      <c r="J150" s="69"/>
      <c r="L150" s="69"/>
    </row>
    <row r="151" spans="6:12" s="44" customFormat="1" x14ac:dyDescent="0.3">
      <c r="F151" s="46"/>
      <c r="J151" s="69"/>
      <c r="L151" s="69"/>
    </row>
    <row r="152" spans="6:12" s="44" customFormat="1" x14ac:dyDescent="0.3">
      <c r="F152" s="46"/>
      <c r="J152" s="69"/>
      <c r="L152" s="69"/>
    </row>
    <row r="153" spans="6:12" s="44" customFormat="1" x14ac:dyDescent="0.3">
      <c r="F153" s="46"/>
      <c r="J153" s="69"/>
      <c r="L153" s="69"/>
    </row>
    <row r="154" spans="6:12" s="44" customFormat="1" x14ac:dyDescent="0.3">
      <c r="F154" s="46"/>
      <c r="J154" s="69"/>
      <c r="L154" s="69"/>
    </row>
    <row r="155" spans="6:12" s="44" customFormat="1" x14ac:dyDescent="0.3">
      <c r="F155" s="46"/>
      <c r="J155" s="69"/>
      <c r="L155" s="69"/>
    </row>
    <row r="156" spans="6:12" s="44" customFormat="1" x14ac:dyDescent="0.3">
      <c r="F156" s="46"/>
      <c r="J156" s="69"/>
      <c r="L156" s="69"/>
    </row>
    <row r="157" spans="6:12" s="44" customFormat="1" x14ac:dyDescent="0.3">
      <c r="F157" s="46"/>
      <c r="J157" s="69"/>
      <c r="L157" s="69"/>
    </row>
    <row r="158" spans="6:12" s="44" customFormat="1" x14ac:dyDescent="0.3">
      <c r="F158" s="46"/>
      <c r="J158" s="69"/>
      <c r="L158" s="69"/>
    </row>
    <row r="159" spans="6:12" s="44" customFormat="1" x14ac:dyDescent="0.3">
      <c r="F159" s="46"/>
      <c r="J159" s="69"/>
      <c r="L159" s="69"/>
    </row>
    <row r="160" spans="6:12" s="44" customFormat="1" x14ac:dyDescent="0.3">
      <c r="F160" s="46"/>
      <c r="J160" s="69"/>
      <c r="L160" s="69"/>
    </row>
    <row r="161" spans="6:12" s="44" customFormat="1" x14ac:dyDescent="0.3">
      <c r="F161" s="46"/>
      <c r="J161" s="69"/>
      <c r="L161" s="69"/>
    </row>
    <row r="162" spans="6:12" s="44" customFormat="1" x14ac:dyDescent="0.3">
      <c r="F162" s="46"/>
      <c r="J162" s="69"/>
      <c r="L162" s="69"/>
    </row>
    <row r="163" spans="6:12" s="44" customFormat="1" x14ac:dyDescent="0.3">
      <c r="F163" s="46"/>
      <c r="J163" s="69"/>
      <c r="L163" s="69"/>
    </row>
    <row r="164" spans="6:12" s="44" customFormat="1" x14ac:dyDescent="0.3">
      <c r="F164" s="46"/>
      <c r="J164" s="69"/>
      <c r="L164" s="69"/>
    </row>
    <row r="165" spans="6:12" s="44" customFormat="1" x14ac:dyDescent="0.3">
      <c r="F165" s="46"/>
      <c r="J165" s="69"/>
      <c r="L165" s="69"/>
    </row>
    <row r="166" spans="6:12" s="44" customFormat="1" x14ac:dyDescent="0.3">
      <c r="F166" s="46"/>
      <c r="J166" s="69"/>
      <c r="L166" s="69"/>
    </row>
    <row r="167" spans="6:12" s="44" customFormat="1" x14ac:dyDescent="0.3">
      <c r="F167" s="46"/>
      <c r="J167" s="69"/>
      <c r="L167" s="69"/>
    </row>
    <row r="168" spans="6:12" s="44" customFormat="1" x14ac:dyDescent="0.3">
      <c r="F168" s="46"/>
      <c r="J168" s="69"/>
      <c r="L168" s="69"/>
    </row>
    <row r="169" spans="6:12" s="44" customFormat="1" x14ac:dyDescent="0.3">
      <c r="F169" s="46"/>
      <c r="J169" s="69"/>
      <c r="L169" s="69"/>
    </row>
    <row r="170" spans="6:12" s="44" customFormat="1" x14ac:dyDescent="0.3">
      <c r="F170" s="46"/>
      <c r="J170" s="69"/>
      <c r="L170" s="69"/>
    </row>
    <row r="171" spans="6:12" s="44" customFormat="1" x14ac:dyDescent="0.3">
      <c r="F171" s="46"/>
      <c r="J171" s="69"/>
      <c r="L171" s="69"/>
    </row>
    <row r="172" spans="6:12" s="44" customFormat="1" x14ac:dyDescent="0.3">
      <c r="F172" s="46"/>
      <c r="J172" s="69"/>
      <c r="L172" s="69"/>
    </row>
    <row r="173" spans="6:12" s="44" customFormat="1" x14ac:dyDescent="0.3">
      <c r="F173" s="46"/>
      <c r="J173" s="69"/>
      <c r="L173" s="69"/>
    </row>
    <row r="174" spans="6:12" s="44" customFormat="1" x14ac:dyDescent="0.3">
      <c r="F174" s="46"/>
      <c r="J174" s="69"/>
      <c r="L174" s="69"/>
    </row>
    <row r="175" spans="6:12" s="44" customFormat="1" x14ac:dyDescent="0.3">
      <c r="F175" s="46"/>
      <c r="J175" s="69"/>
      <c r="L175" s="69"/>
    </row>
    <row r="176" spans="6:12" s="44" customFormat="1" x14ac:dyDescent="0.3">
      <c r="F176" s="46"/>
      <c r="J176" s="69"/>
      <c r="L176" s="69"/>
    </row>
    <row r="177" spans="6:12" s="44" customFormat="1" x14ac:dyDescent="0.3">
      <c r="F177" s="46"/>
      <c r="J177" s="69"/>
      <c r="L177" s="69"/>
    </row>
    <row r="178" spans="6:12" s="44" customFormat="1" x14ac:dyDescent="0.3">
      <c r="F178" s="46"/>
      <c r="J178" s="69"/>
      <c r="L178" s="69"/>
    </row>
    <row r="179" spans="6:12" s="44" customFormat="1" x14ac:dyDescent="0.3">
      <c r="F179" s="46"/>
      <c r="J179" s="69"/>
      <c r="L179" s="69"/>
    </row>
    <row r="180" spans="6:12" s="44" customFormat="1" x14ac:dyDescent="0.3">
      <c r="F180" s="46"/>
      <c r="J180" s="69"/>
      <c r="L180" s="69"/>
    </row>
    <row r="181" spans="6:12" s="44" customFormat="1" x14ac:dyDescent="0.3">
      <c r="F181" s="46"/>
      <c r="J181" s="69"/>
      <c r="L181" s="69"/>
    </row>
    <row r="182" spans="6:12" s="44" customFormat="1" x14ac:dyDescent="0.3">
      <c r="F182" s="46"/>
      <c r="J182" s="69"/>
      <c r="L182" s="69"/>
    </row>
    <row r="183" spans="6:12" s="44" customFormat="1" x14ac:dyDescent="0.3">
      <c r="F183" s="46"/>
      <c r="J183" s="69"/>
      <c r="L183" s="69"/>
    </row>
    <row r="184" spans="6:12" s="44" customFormat="1" x14ac:dyDescent="0.3">
      <c r="F184" s="46"/>
      <c r="J184" s="69"/>
      <c r="L184" s="69"/>
    </row>
    <row r="185" spans="6:12" s="44" customFormat="1" x14ac:dyDescent="0.3">
      <c r="F185" s="46"/>
      <c r="J185" s="69"/>
      <c r="L185" s="69"/>
    </row>
    <row r="186" spans="6:12" s="44" customFormat="1" x14ac:dyDescent="0.3">
      <c r="F186" s="46"/>
      <c r="J186" s="69"/>
      <c r="L186" s="69"/>
    </row>
    <row r="187" spans="6:12" s="44" customFormat="1" x14ac:dyDescent="0.3">
      <c r="F187" s="46"/>
      <c r="J187" s="69"/>
      <c r="L187" s="69"/>
    </row>
    <row r="188" spans="6:12" s="44" customFormat="1" x14ac:dyDescent="0.3">
      <c r="F188" s="46"/>
      <c r="J188" s="69"/>
      <c r="L188" s="69"/>
    </row>
    <row r="189" spans="6:12" s="44" customFormat="1" x14ac:dyDescent="0.3">
      <c r="F189" s="46"/>
      <c r="J189" s="69"/>
      <c r="L189" s="69"/>
    </row>
    <row r="190" spans="6:12" s="44" customFormat="1" x14ac:dyDescent="0.3">
      <c r="F190" s="46"/>
      <c r="J190" s="69"/>
      <c r="L190" s="69"/>
    </row>
    <row r="191" spans="6:12" s="44" customFormat="1" x14ac:dyDescent="0.3">
      <c r="F191" s="46"/>
      <c r="J191" s="69"/>
      <c r="L191" s="69"/>
    </row>
    <row r="192" spans="6:12" s="44" customFormat="1" x14ac:dyDescent="0.3">
      <c r="F192" s="46"/>
      <c r="J192" s="69"/>
      <c r="L192" s="69"/>
    </row>
    <row r="193" spans="6:12" s="44" customFormat="1" x14ac:dyDescent="0.3">
      <c r="F193" s="46"/>
      <c r="J193" s="69"/>
      <c r="L193" s="69"/>
    </row>
    <row r="194" spans="6:12" s="44" customFormat="1" x14ac:dyDescent="0.3">
      <c r="F194" s="46"/>
      <c r="J194" s="69"/>
      <c r="L194" s="69"/>
    </row>
    <row r="195" spans="6:12" s="44" customFormat="1" x14ac:dyDescent="0.3">
      <c r="F195" s="46"/>
      <c r="J195" s="69"/>
      <c r="L195" s="69"/>
    </row>
    <row r="196" spans="6:12" s="44" customFormat="1" x14ac:dyDescent="0.3">
      <c r="F196" s="46"/>
      <c r="J196" s="69"/>
      <c r="L196" s="69"/>
    </row>
    <row r="197" spans="6:12" s="44" customFormat="1" x14ac:dyDescent="0.3">
      <c r="F197" s="46"/>
      <c r="J197" s="69"/>
      <c r="L197" s="69"/>
    </row>
    <row r="198" spans="6:12" s="44" customFormat="1" x14ac:dyDescent="0.3">
      <c r="F198" s="46"/>
      <c r="J198" s="69"/>
      <c r="L198" s="69"/>
    </row>
    <row r="199" spans="6:12" s="44" customFormat="1" x14ac:dyDescent="0.3">
      <c r="F199" s="46"/>
      <c r="J199" s="69"/>
      <c r="L199" s="69"/>
    </row>
    <row r="200" spans="6:12" s="44" customFormat="1" x14ac:dyDescent="0.3">
      <c r="F200" s="46"/>
      <c r="J200" s="69"/>
      <c r="L200" s="69"/>
    </row>
  </sheetData>
  <mergeCells count="20">
    <mergeCell ref="B92:L92"/>
    <mergeCell ref="B93:L93"/>
    <mergeCell ref="B94:L94"/>
    <mergeCell ref="B78:D78"/>
    <mergeCell ref="E78:I78"/>
    <mergeCell ref="B79:D79"/>
    <mergeCell ref="E79:I79"/>
    <mergeCell ref="B90:L90"/>
    <mergeCell ref="B91:L91"/>
    <mergeCell ref="B73:D73"/>
    <mergeCell ref="E73:I73"/>
    <mergeCell ref="B74:D74"/>
    <mergeCell ref="E74:I74"/>
    <mergeCell ref="B75:D75"/>
    <mergeCell ref="E75:I75"/>
    <mergeCell ref="B76:D76"/>
    <mergeCell ref="A1:H1"/>
    <mergeCell ref="E76:I76"/>
    <mergeCell ref="B77:D77"/>
    <mergeCell ref="E77:I7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Blank</vt:lpstr>
      <vt:lpstr>SWWW</vt:lpstr>
      <vt:lpstr>SWSW</vt:lpstr>
      <vt:lpstr>HRSW</vt:lpstr>
      <vt:lpstr>MaltBarley</vt:lpstr>
      <vt:lpstr>FeedBarley</vt:lpstr>
      <vt:lpstr>Alfalfa</vt:lpstr>
      <vt:lpstr>AlfalaEst</vt:lpstr>
      <vt:lpstr>Sugarbeet</vt:lpstr>
      <vt:lpstr>Potato2-EIN</vt:lpstr>
      <vt:lpstr>Potato5-EIS</vt:lpstr>
      <vt:lpstr>Potato6-EIS</vt:lpstr>
      <vt:lpstr>AlfalaEst!Print_Area</vt:lpstr>
      <vt:lpstr>Alfalfa!Print_Area</vt:lpstr>
      <vt:lpstr>Blank!Print_Area</vt:lpstr>
      <vt:lpstr>FeedBarley!Print_Area</vt:lpstr>
      <vt:lpstr>HRSW!Print_Area</vt:lpstr>
      <vt:lpstr>MaltBarley!Print_Area</vt:lpstr>
      <vt:lpstr>SWSW!Print_Area</vt:lpstr>
      <vt:lpstr>SWWW!Print_Area</vt:lpstr>
      <vt:lpstr>AlfalaEst!Print_Titles</vt:lpstr>
      <vt:lpstr>Alfalfa!Print_Titles</vt:lpstr>
      <vt:lpstr>Blank!Print_Titles</vt:lpstr>
      <vt:lpstr>FeedBarley!Print_Titles</vt:lpstr>
      <vt:lpstr>HRSW!Print_Titles</vt:lpstr>
      <vt:lpstr>MaltBarley!Print_Titles</vt:lpstr>
      <vt:lpstr>SWSW!Print_Titles</vt:lpstr>
      <vt:lpstr>SWWW!Print_Titles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</cp:lastModifiedBy>
  <cp:lastPrinted>2017-05-10T21:54:44Z</cp:lastPrinted>
  <dcterms:created xsi:type="dcterms:W3CDTF">2015-08-20T20:25:14Z</dcterms:created>
  <dcterms:modified xsi:type="dcterms:W3CDTF">2020-04-15T21:37:55Z</dcterms:modified>
</cp:coreProperties>
</file>